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855" tabRatio="748" activeTab="0"/>
  </bookViews>
  <sheets>
    <sheet name="Anexo I-A" sheetId="1" r:id="rId1"/>
    <sheet name="Anexo I-B" sheetId="2" r:id="rId2"/>
    <sheet name="Anexo I-C" sheetId="3" r:id="rId3"/>
    <sheet name="Msg" sheetId="4" state="hidden" r:id="rId4"/>
    <sheet name="Calculos" sheetId="5" state="veryHidden" r:id="rId5"/>
    <sheet name="Modelo-Inconsistencias" sheetId="6" state="hidden" r:id="rId6"/>
    <sheet name="Modelo-Resultados" sheetId="7" state="hidden" r:id="rId7"/>
  </sheets>
  <definedNames>
    <definedName name="_xlnm.Print_Area" localSheetId="2">'Anexo I-C'!$A$1:$I$42</definedName>
    <definedName name="_xlnm.Print_Area" localSheetId="6">'Modelo-Resultados'!$A$1:$C$276</definedName>
    <definedName name="caixa">'Anexo I-C'!#REF!</definedName>
    <definedName name="caixa2">'Anexo I-C'!#REF!</definedName>
    <definedName name="caixa3">'Anexo I-C'!#REF!</definedName>
    <definedName name="caixa4">'Anexo I-C'!#REF!</definedName>
    <definedName name="caixa5">'Anexo I-C'!#REF!</definedName>
    <definedName name="caixa6">'Anexo I-C'!#REF!</definedName>
    <definedName name="caixa7">'Anexo I-C'!#REF!</definedName>
    <definedName name="caixa8">'Anexo I-C'!#REF!</definedName>
    <definedName name="compras1">'Anexo I-C'!#REF!</definedName>
    <definedName name="compras10">'Anexo I-C'!#REF!</definedName>
    <definedName name="compras2">'Anexo I-C'!#REF!</definedName>
    <definedName name="compras3">'Anexo I-C'!#REF!</definedName>
    <definedName name="compras4">'Anexo I-C'!#REF!</definedName>
    <definedName name="compras5">'Anexo I-C'!#REF!</definedName>
    <definedName name="compras6">'Anexo I-C'!#REF!</definedName>
    <definedName name="compras7">'Anexo I-C'!#REF!</definedName>
    <definedName name="compras8">'Anexo I-C'!#REF!</definedName>
    <definedName name="compras9">'Anexo I-C'!#REF!</definedName>
    <definedName name="contas1">'Anexo I-C'!#REF!</definedName>
    <definedName name="contas2">'Anexo I-C'!#REF!</definedName>
    <definedName name="contas3">'Anexo I-C'!#REF!</definedName>
    <definedName name="contas4">'Anexo I-C'!#REF!</definedName>
    <definedName name="contas5">'Anexo I-C'!#REF!</definedName>
    <definedName name="contas6">'Anexo I-C'!#REF!</definedName>
    <definedName name="contas7">'Anexo I-C'!#REF!</definedName>
    <definedName name="contas8">'Anexo I-C'!#REF!</definedName>
    <definedName name="cvis1">'Anexo I-C'!#REF!</definedName>
    <definedName name="cvis2">'Anexo I-C'!#REF!</definedName>
    <definedName name="cvis3">'Anexo I-C'!#REF!</definedName>
    <definedName name="cvis4">'Anexo I-C'!#REF!</definedName>
    <definedName name="cvis5">'Anexo I-C'!#REF!</definedName>
    <definedName name="cvis6">'Anexo I-C'!#REF!</definedName>
    <definedName name="cvis7">'Anexo I-C'!#REF!</definedName>
    <definedName name="est1">'Anexo I-C'!#REF!</definedName>
    <definedName name="estoque">'Anexo I-C'!#REF!</definedName>
    <definedName name="expp1">'Anexo I-A'!#REF!</definedName>
    <definedName name="expp2">'Anexo I-A'!#REF!</definedName>
    <definedName name="expp3">'Anexo I-A'!#REF!</definedName>
    <definedName name="expv1">'Anexo I-A'!$C$15</definedName>
    <definedName name="expv2">'Anexo I-A'!$D$15</definedName>
    <definedName name="expv3">'Anexo I-A'!$E$15</definedName>
    <definedName name="Fin1">'Anexo I-C'!#REF!</definedName>
    <definedName name="fin2">'Anexo I-C'!#REF!</definedName>
    <definedName name="fin3">'Anexo I-C'!#REF!</definedName>
    <definedName name="fin4">'Anexo I-C'!#REF!</definedName>
    <definedName name="fin5">'Anexo I-C'!#REF!</definedName>
    <definedName name="fin6">'Anexo I-C'!#REF!</definedName>
    <definedName name="fin7">'Anexo I-C'!#REF!</definedName>
    <definedName name="fine1">'Anexo I-C'!#REF!</definedName>
    <definedName name="fine2">'Anexo I-C'!#REF!</definedName>
    <definedName name="fine3">'Anexo I-C'!#REF!</definedName>
    <definedName name="fine4">'Anexo I-C'!#REF!</definedName>
    <definedName name="fine5">'Anexo I-C'!#REF!</definedName>
    <definedName name="fine6">'Anexo I-C'!#REF!</definedName>
    <definedName name="fine7">'Anexo I-C'!#REF!</definedName>
    <definedName name="fornec1">'Anexo I-C'!#REF!</definedName>
    <definedName name="fornec2">'Anexo I-C'!#REF!</definedName>
    <definedName name="fornec3">'Anexo I-C'!#REF!</definedName>
    <definedName name="fornec4">'Anexo I-C'!#REF!</definedName>
    <definedName name="fornec5">'Anexo I-C'!#REF!</definedName>
    <definedName name="fornec6">'Anexo I-C'!#REF!</definedName>
    <definedName name="fornec7">'Anexo I-C'!#REF!</definedName>
    <definedName name="fornec8">'Anexo I-C'!#REF!</definedName>
    <definedName name="jj">'Anexo I-C'!#REF!</definedName>
    <definedName name="jj2">'Anexo I-C'!#REF!</definedName>
    <definedName name="jj3">'Anexo I-C'!#REF!</definedName>
    <definedName name="jj4">'Anexo I-C'!#REF!</definedName>
    <definedName name="jj5">'Anexo I-C'!#REF!</definedName>
    <definedName name="jj6">'Anexo I-C'!#REF!</definedName>
    <definedName name="jj7">'Anexo I-C'!#REF!</definedName>
    <definedName name="jj8">'Anexo I-C'!#REF!</definedName>
    <definedName name="out1">'Anexo I-C'!#REF!</definedName>
    <definedName name="out2">'Anexo I-C'!#REF!</definedName>
    <definedName name="out3">'Anexo I-C'!#REF!</definedName>
    <definedName name="out4">'Anexo I-C'!#REF!</definedName>
    <definedName name="Out5">'Anexo I-C'!#REF!</definedName>
    <definedName name="Outros5">'Anexo I-C'!#REF!</definedName>
    <definedName name="pag1">'Anexo I-C'!#REF!</definedName>
    <definedName name="pag2">'Anexo I-C'!#REF!</definedName>
    <definedName name="pag3">'Anexo I-C'!#REF!</definedName>
    <definedName name="pag4">'Anexo I-C'!#REF!</definedName>
    <definedName name="pag5">'Anexo I-C'!#REF!</definedName>
    <definedName name="pag6">'Anexo I-C'!#REF!</definedName>
    <definedName name="pag7">'Anexo I-C'!#REF!</definedName>
    <definedName name="re2">'Anexo I-C'!#REF!</definedName>
    <definedName name="receb1">'Anexo I-C'!#REF!</definedName>
    <definedName name="receb2">'Anexo I-C'!#REF!</definedName>
    <definedName name="receb3">'Anexo I-C'!#REF!</definedName>
    <definedName name="receb4">'Anexo I-C'!#REF!</definedName>
    <definedName name="receb5">'Anexo I-C'!#REF!</definedName>
    <definedName name="receb6">'Anexo I-C'!#REF!</definedName>
    <definedName name="receb7">'Anexo I-C'!#REF!</definedName>
    <definedName name="receb8">'Anexo I-C'!#REF!</definedName>
    <definedName name="stok1">'Anexo I-C'!#REF!</definedName>
    <definedName name="_xlnm.Print_Titles" localSheetId="6">'Modelo-Resultados'!$1:$2</definedName>
    <definedName name="vendas1">'Anexo I-C'!#REF!</definedName>
    <definedName name="vendas10">'Anexo I-C'!#REF!</definedName>
    <definedName name="vendas2">'Anexo I-C'!#REF!</definedName>
    <definedName name="vendas3">'Anexo I-C'!#REF!</definedName>
    <definedName name="vendas4">'Anexo I-C'!#REF!</definedName>
    <definedName name="vendas5">'Anexo I-C'!#REF!</definedName>
    <definedName name="vendas6">'Anexo I-C'!#REF!</definedName>
    <definedName name="vendas7">'Anexo I-C'!#REF!</definedName>
    <definedName name="vendas8">'Anexo I-C'!#REF!</definedName>
    <definedName name="vendas9">'Anexo I-C'!#REF!</definedName>
    <definedName name="venvis1">'Anexo I-C'!#REF!</definedName>
    <definedName name="venvis10">'Anexo I-C'!#REF!</definedName>
    <definedName name="venvis12">'Anexo I-C'!#REF!</definedName>
    <definedName name="venvis2">'Anexo I-C'!#REF!</definedName>
    <definedName name="venvis3">'Anexo I-C'!#REF!</definedName>
    <definedName name="venvis4">'Anexo I-C'!#REF!</definedName>
    <definedName name="venvis5">'Anexo I-C'!#REF!</definedName>
    <definedName name="venvis6">'Anexo I-C'!#REF!</definedName>
    <definedName name="venvis7">'Anexo I-C'!#REF!</definedName>
    <definedName name="venvis8">'Anexo I-C'!#REF!</definedName>
    <definedName name="venvis9">'Anexo I-C'!#REF!</definedName>
    <definedName name="vpmi1">'Anexo I-A'!$C$14</definedName>
    <definedName name="vpmi2">'Anexo I-A'!$D$14</definedName>
    <definedName name="vpmi3">'Anexo I-A'!$E$14</definedName>
    <definedName name="vvmi1">'Anexo I-A'!$C$13</definedName>
    <definedName name="vvmi2">'Anexo I-A'!$D$13</definedName>
    <definedName name="vvmi3">'Anexo I-A'!$E$13</definedName>
  </definedNames>
  <calcPr fullCalcOnLoad="1"/>
</workbook>
</file>

<file path=xl/sharedStrings.xml><?xml version="1.0" encoding="utf-8"?>
<sst xmlns="http://schemas.openxmlformats.org/spreadsheetml/2006/main" count="525" uniqueCount="244">
  <si>
    <t>Compras a vista do mês $MES deve ser calculado pela diferença entre compras totais (linha 4) e compras a prazo (linha 9).</t>
  </si>
  <si>
    <t>Pagamentos do mês $MES supera o saldo de contas a pagar calculado no mês anterior.</t>
  </si>
  <si>
    <t>Mês atual</t>
  </si>
  <si>
    <t>Próximos seis meses</t>
  </si>
  <si>
    <t>Receitas totais de venda de mercadorias e serviços</t>
  </si>
  <si>
    <t>Compras de mercadorias e insumos</t>
  </si>
  <si>
    <t>1.1</t>
  </si>
  <si>
    <t>1.2</t>
  </si>
  <si>
    <t>2.1</t>
  </si>
  <si>
    <t>2.2</t>
  </si>
  <si>
    <t>Caixa</t>
  </si>
  <si>
    <t>Estoques</t>
  </si>
  <si>
    <t>Contas a pagar (Fornecedores)</t>
  </si>
  <si>
    <t>Vendas a vista</t>
  </si>
  <si>
    <t>6.1</t>
  </si>
  <si>
    <t>6.2</t>
  </si>
  <si>
    <t>6.3</t>
  </si>
  <si>
    <t>7.1</t>
  </si>
  <si>
    <t>7.2</t>
  </si>
  <si>
    <t>Tributos e contribuições</t>
  </si>
  <si>
    <t>Folha de pagamento de funcionários</t>
  </si>
  <si>
    <t>Serviços de terceiros</t>
  </si>
  <si>
    <t>Valores efetivamente pagos</t>
  </si>
  <si>
    <t>Outras despesas e desembolsos</t>
  </si>
  <si>
    <t>10.1</t>
  </si>
  <si>
    <t>10.2</t>
  </si>
  <si>
    <t>10.3</t>
  </si>
  <si>
    <t>10.4</t>
  </si>
  <si>
    <t>M0</t>
  </si>
  <si>
    <t>M+1</t>
  </si>
  <si>
    <t>M+2</t>
  </si>
  <si>
    <t>M+3</t>
  </si>
  <si>
    <t>M+4</t>
  </si>
  <si>
    <t>M+5</t>
  </si>
  <si>
    <t>M+6</t>
  </si>
  <si>
    <t>Imóveis</t>
  </si>
  <si>
    <t>Veículos</t>
  </si>
  <si>
    <t>Máquinas e Equipamentos</t>
  </si>
  <si>
    <t>Salários a pagar</t>
  </si>
  <si>
    <t>Capital Social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</si>
  <si>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</si>
  <si>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</si>
  <si>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</si>
  <si>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</si>
  <si>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</si>
  <si>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</si>
  <si>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</si>
  <si>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</si>
  <si>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</si>
  <si>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</si>
  <si>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</si>
  <si>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</si>
  <si>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</si>
  <si>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</si>
  <si>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</si>
  <si>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R$</t>
  </si>
  <si>
    <t>Outras imobilizações</t>
  </si>
  <si>
    <t>1.3</t>
  </si>
  <si>
    <t>1.4</t>
  </si>
  <si>
    <t>2.3</t>
  </si>
  <si>
    <t>2.4</t>
  </si>
  <si>
    <t>3.1</t>
  </si>
  <si>
    <t>3.2</t>
  </si>
  <si>
    <t>3.3</t>
  </si>
  <si>
    <t>3.4</t>
  </si>
  <si>
    <t>Contas a receber - curto prazo</t>
  </si>
  <si>
    <t>16</t>
  </si>
  <si>
    <t>Linha</t>
  </si>
  <si>
    <t>Valor</t>
  </si>
  <si>
    <t xml:space="preserve">Informações </t>
  </si>
  <si>
    <t>Informações</t>
  </si>
  <si>
    <t>Patrimônio Líquido</t>
  </si>
  <si>
    <t>Informações Contábeis Resumidas da Pessoa Jurídica</t>
  </si>
  <si>
    <t>Elementos Indicativos da Atuação Comercial da Pessoa Jurídica</t>
  </si>
  <si>
    <t xml:space="preserve">Demonstrativo Sumário da Origem dos Recursos Empregados pela Pessoa Jurídica </t>
  </si>
  <si>
    <t>Compras à vista</t>
  </si>
  <si>
    <t>Outros recursos</t>
  </si>
  <si>
    <t>Bancos (contas correntes e aplicações)</t>
  </si>
  <si>
    <t>Tributos e contribuições a recolher</t>
  </si>
  <si>
    <t>Lucros acumulados</t>
  </si>
  <si>
    <t xml:space="preserve">Prejuízos Acumulados </t>
  </si>
  <si>
    <t>Ativo Circulante</t>
  </si>
  <si>
    <t>Passivo Circulante</t>
  </si>
  <si>
    <t>Ativo Permanente - Imobilizado</t>
  </si>
  <si>
    <t>Reservas (de capital, reavaliação e lucros)</t>
  </si>
  <si>
    <t>6.4</t>
  </si>
  <si>
    <t>Caixa e Bancos</t>
  </si>
  <si>
    <t>Contas a receber</t>
  </si>
  <si>
    <t>10.5</t>
  </si>
  <si>
    <t>Exportações (em US$)</t>
  </si>
  <si>
    <t>Importações (em US$)</t>
  </si>
  <si>
    <t>Vendas Totais (em R$)</t>
  </si>
  <si>
    <t>Compras Totais (em R$)</t>
  </si>
  <si>
    <t>Folha de pagamento</t>
  </si>
  <si>
    <t>Taxa de câmbio</t>
  </si>
  <si>
    <t>(Saldos das contas no último dia do mês anterior à protocolização do requerimento)</t>
  </si>
  <si>
    <t>M - 1</t>
  </si>
  <si>
    <t>M - 2</t>
  </si>
  <si>
    <t>M - 3</t>
  </si>
  <si>
    <t>CNPJ:</t>
  </si>
  <si>
    <t xml:space="preserve">Período das informações : </t>
  </si>
  <si>
    <t>Nome dos meses</t>
  </si>
  <si>
    <t>Assinatura do Requerente</t>
  </si>
  <si>
    <t>Nome e CPF</t>
  </si>
  <si>
    <t>Assinatura do Responsável pela Escrituração (nome e CPF)</t>
  </si>
  <si>
    <t>Assinatura do do Requerente (nome e CPF)</t>
  </si>
  <si>
    <t>Nome ou Razão Social e CNPJ</t>
  </si>
  <si>
    <t>Empréstimos e Financiamentos</t>
  </si>
  <si>
    <t>Compras a prazo</t>
  </si>
  <si>
    <t>Vendas de produtos de fabricação própria (à vista)</t>
  </si>
  <si>
    <t>Vendas de produtos de fabricação própria (a prazo)</t>
  </si>
  <si>
    <t>Revenda de mercadorias (à vista)</t>
  </si>
  <si>
    <t>Revenda de mercadorias (a prazo)</t>
  </si>
  <si>
    <t>Prestação de serviços (à vista)</t>
  </si>
  <si>
    <t>1.5</t>
  </si>
  <si>
    <t>1.6</t>
  </si>
  <si>
    <t>1.7</t>
  </si>
  <si>
    <t>1.8</t>
  </si>
  <si>
    <t>Outras receitas (à vista)</t>
  </si>
  <si>
    <t>Prestação de serviços (à prazo)</t>
  </si>
  <si>
    <t>Outras receitas (a prazo)</t>
  </si>
  <si>
    <t>Compra de insumos (à vista)</t>
  </si>
  <si>
    <t>Compra de insumos (a prazo)</t>
  </si>
  <si>
    <t>Compra de mercadorias para comercialização (à vista)</t>
  </si>
  <si>
    <t>Compra de mercadorias para comercialização (a prazo)</t>
  </si>
  <si>
    <t>2.5</t>
  </si>
  <si>
    <t>2.6</t>
  </si>
  <si>
    <t>Compra para serviços (à vista)</t>
  </si>
  <si>
    <t>Compra para serviços (a prazo)</t>
  </si>
  <si>
    <t xml:space="preserve">Nome: </t>
  </si>
  <si>
    <t>Pgto. Empréstimos/Financiamentos</t>
  </si>
  <si>
    <t>7.3</t>
  </si>
  <si>
    <t>Assinatura do Responsável perante o CNPJ (Nome e CPF)</t>
  </si>
  <si>
    <t>Assinatura do Responsável pela Escrituração (Nome e CPF)</t>
  </si>
  <si>
    <t>Pagamentos (Contas a pagar)</t>
  </si>
  <si>
    <t>8.1</t>
  </si>
  <si>
    <t>8.2</t>
  </si>
  <si>
    <t>8.3</t>
  </si>
  <si>
    <t>8.4</t>
  </si>
  <si>
    <t>Contas a pagar - curto prazo</t>
  </si>
  <si>
    <t>Recebimento (de contas a receber)</t>
  </si>
  <si>
    <t>Valores Auxiliares</t>
  </si>
  <si>
    <t>Proporção venda a vista</t>
  </si>
  <si>
    <t>Agregação comércio</t>
  </si>
  <si>
    <t>Agregação indústria</t>
  </si>
  <si>
    <t>Agregação serviços</t>
  </si>
  <si>
    <t>Agregação outras</t>
  </si>
  <si>
    <t>Despesa comércio</t>
  </si>
  <si>
    <t>Despesa indústria</t>
  </si>
  <si>
    <t>Despesa serviços</t>
  </si>
  <si>
    <t>Despesa outras</t>
  </si>
  <si>
    <t>Receita percentual comércio</t>
  </si>
  <si>
    <t>Receita percentual indústria</t>
  </si>
  <si>
    <t>Receita percentual serviços</t>
  </si>
  <si>
    <t>Receita percentual outras</t>
  </si>
  <si>
    <t>Receita total</t>
  </si>
  <si>
    <t>Despesa total</t>
  </si>
  <si>
    <t>Agregação total</t>
  </si>
  <si>
    <t>Atividade</t>
  </si>
  <si>
    <t>Caixa validado</t>
  </si>
  <si>
    <t>Bancos validado</t>
  </si>
  <si>
    <t>Estoque validado</t>
  </si>
  <si>
    <t>Contas a receber validado</t>
  </si>
  <si>
    <t>Giro compras do mês</t>
  </si>
  <si>
    <t>Compras totais</t>
  </si>
  <si>
    <t>Vendas a prazo totais</t>
  </si>
  <si>
    <t>Vendas a prazo ultimo mês</t>
  </si>
  <si>
    <t>Contas a pagar</t>
  </si>
  <si>
    <t>Médias</t>
  </si>
  <si>
    <t xml:space="preserve">    Anexo I-C da Instrução Normativa RFB Nº XXX, de N de setembro de 2005.</t>
  </si>
  <si>
    <t xml:space="preserve">    Relatório de Inconsistências Apurado sobre o</t>
  </si>
  <si>
    <t>identificador</t>
  </si>
  <si>
    <t>mensagem</t>
  </si>
  <si>
    <t>dependência</t>
  </si>
  <si>
    <t>3</t>
  </si>
  <si>
    <t>4</t>
  </si>
  <si>
    <t>9,D</t>
  </si>
  <si>
    <t>D</t>
  </si>
  <si>
    <t>Limite inferior do Dólar</t>
  </si>
  <si>
    <t>Limite superior do Dólar</t>
  </si>
  <si>
    <t>3,5</t>
  </si>
  <si>
    <t>4,5</t>
  </si>
  <si>
    <t>A razão das vendas à vista sobre as vendas totais do mês $MES é superior ao limite de $PVISTA, calculado sobre o histórico declarado ou fixado na ausência deste.</t>
  </si>
  <si>
    <t>Recebimentos do mês $MES supera o total de contas a receber informado no mês anterior.</t>
  </si>
  <si>
    <t>4,9</t>
  </si>
  <si>
    <t>Pgto. de empréstimos/financiamentos do mês $MES supera o total de empréstimos e financiamentos informados no mês anterior.</t>
  </si>
  <si>
    <t>2,5,3</t>
  </si>
  <si>
    <t>Disponibilidade financeira considerando compras a vista</t>
  </si>
  <si>
    <t>Disponibilidade financeira sem considerar compras a vista</t>
  </si>
  <si>
    <t>A disponibilidade financeira do mês $MES calculada sobre os valores informados no próprio mês foi ajustada em $DISP.</t>
  </si>
  <si>
    <t>D,6.1,6.2,6.3,6.4,7.1,7.2,7.3,8.1,8.2,8.3,8.4</t>
  </si>
  <si>
    <t>3,4</t>
  </si>
  <si>
    <t>3,6.1,6.2</t>
  </si>
  <si>
    <t>9,7.2</t>
  </si>
  <si>
    <t>Contas a pagar do mês $MES superam o saldo de compras a prazo acrescido de contas a pagar de meses anteriores não pagas neste mês.</t>
  </si>
  <si>
    <t>6.3,7.3</t>
  </si>
  <si>
    <t>Empréstimos e financiamentos do mês $MES a serem pagos posteriormente superam o balancete considerando os acréscimos e deduções do próprio mês.</t>
  </si>
  <si>
    <t>Item</t>
  </si>
  <si>
    <t>Mês</t>
  </si>
  <si>
    <t>Divergência encontrada</t>
  </si>
  <si>
    <t xml:space="preserve">Resultado da Validação do Demonstrativo da Origem dos Recursos Empregados pela Pessoa Jurídica </t>
  </si>
  <si>
    <t>Tributos pré-calculado (evita ref. circular)</t>
  </si>
  <si>
    <t>Importações (pleiteados pelo contribuinte)</t>
  </si>
  <si>
    <t>Exportações (pleiteados pelo contribuinte)</t>
  </si>
  <si>
    <t>Importações (calculado)</t>
  </si>
  <si>
    <t>Exportações (calculado)</t>
  </si>
  <si>
    <t>Exportações (calculado e com ajuste exp&gt;=imp)</t>
  </si>
  <si>
    <t>Importações (calculado e com ajuste imp&gt;=25%exp)</t>
  </si>
  <si>
    <t>Valores são inferiores?</t>
  </si>
  <si>
    <t>Exportações do mês $MES  (linha1), convertidas em Reais(R$) pela taxa de câmbio de $CAMBIO, ultrapassam o valor informado para vendas totais (linha3).</t>
  </si>
  <si>
    <t>Importações do mês $MES (linha2), convertidas em Reais (R$) pela taxa de câmbio de $CAMBIO, ultrapassam o valor informado para compras totais (linha 4).</t>
  </si>
  <si>
    <t>Compras totais (linha 4) do mês $MES ultrapassam a soma de compras a prazo (linha 9) com a disponibilidade financeira do mês (saldo de Caixa e Bancos do Mês anterior + soma das linhas 6.1 a 6.4 menos soma das linhas 7.1 a 8.4 menos saldo em Caixa e Bancos no mês).</t>
  </si>
  <si>
    <t>O câmbio informado para o mês $MES está fora da faixa de valores permitidos.</t>
  </si>
  <si>
    <t>A estimativa de gasto com folha de pagamento do mês $MES está inferior à média dos últimos três meses.</t>
  </si>
  <si>
    <t>A estimativa de gasto com serviço de terceiros do mês $MES é inferior à média dos últimos três meses.</t>
  </si>
  <si>
    <t>A estimativa de gasto com outras despesas e desembolsos do mês $MES é inferior à média dos últimos três meses.</t>
  </si>
  <si>
    <t>O saldo de Caixa e bancos do mês $MES supera o valor esperado (saldo do mês anterior + entradas - saídas).</t>
  </si>
  <si>
    <t>O saldo de Estoques do mês $MES supera o valor esperado (Estoque anterior + compras - Custo do estoque vendido, considerando o índice de agregação de $AGREG).</t>
  </si>
  <si>
    <t>O saldo de Contas a receber do mês $MES supera o valor esperado (saldo anterior + vendas a prazo - recebimento de vendas a prazo).</t>
  </si>
  <si>
    <t>Tributos do mês $MES são incompatíveis com os incidentes sobre o total de vendas e sobre as importações.</t>
  </si>
  <si>
    <t>Vendas totais do mês $MES ultrapassam o limite: índice de agregação de $AGREG multiplicado pelo estoque inicial e adicionado ao giro de $GIRO multiplicado pelas compras efetuadas no mês.</t>
  </si>
  <si>
    <t>Outras despesas</t>
  </si>
  <si>
    <t>Ex:10.1</t>
  </si>
  <si>
    <t>Ex:10.3</t>
  </si>
  <si>
    <t>Ex:10.4</t>
  </si>
  <si>
    <t>Ex:10.5</t>
  </si>
  <si>
    <t>I-B Linha 1</t>
  </si>
  <si>
    <t>I-B Linha 2</t>
  </si>
  <si>
    <t>I-B Linha 3</t>
  </si>
  <si>
    <t>I-B Linha 4</t>
  </si>
  <si>
    <t>*6.1</t>
  </si>
  <si>
    <t>O valor de vendas à vista no mês $MES não pode ser superior ao de vendas totais (linha 3).</t>
  </si>
  <si>
    <t>O valor de compras a prazo (linha 9) no mês $MES somado ao de compras à vista (linha 7.1) não pode ser superior ao de compras totais (linha 4).</t>
  </si>
  <si>
    <t>*9</t>
  </si>
  <si>
    <t>Recebimento (de contas/receber)</t>
  </si>
  <si>
    <t>Limite de endividamento</t>
  </si>
  <si>
    <t>Compras a prazo totais</t>
  </si>
  <si>
    <t>Média de compras a prazo</t>
  </si>
  <si>
    <t>Limite de endividamento no mês 1</t>
  </si>
  <si>
    <t>Proporção máximo compras a prazo</t>
  </si>
  <si>
    <t xml:space="preserve">        Anexo I-B ao Ato Declaratório Executivo Coana nº 3, de 1º de junho de 2006 </t>
  </si>
  <si>
    <t xml:space="preserve">    Anexo I-C ao Ato Declaratório Executivo Coana nº 3, de 1º de junho de 2006  (Versão 4)</t>
  </si>
  <si>
    <t>(Versão 4)</t>
  </si>
  <si>
    <t>Anexo I-A ao Ato Declaratório Executivo Coana nº 3, de 1º de junho de 2006 (Versão 4)</t>
  </si>
</sst>
</file>

<file path=xl/styles.xml><?xml version="1.0" encoding="utf-8"?>
<styleSheet xmlns="http://schemas.openxmlformats.org/spreadsheetml/2006/main">
  <numFmts count="4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;&quot;R$&quot;\-#,##0"/>
    <numFmt numFmtId="165" formatCode="&quot;R$&quot;#,##0;[Red]&quot;R$&quot;\-#,##0"/>
    <numFmt numFmtId="166" formatCode="&quot;R$&quot;#,##0.00;&quot;R$&quot;\-#,##0.00"/>
    <numFmt numFmtId="167" formatCode="&quot;R$&quot;#,##0.00;[Red]&quot;R$&quot;\-#,##0.00"/>
    <numFmt numFmtId="168" formatCode="_ &quot;R$&quot;* #,##0_ ;_ &quot;R$&quot;* \-#,##0_ ;_ &quot;R$&quot;* &quot;-&quot;_ ;_ @_ "/>
    <numFmt numFmtId="169" formatCode="_ * #,##0_ ;_ * \-#,##0_ ;_ * &quot;-&quot;_ ;_ @_ 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&quot;XXX&quot;\.&quot;XXX&quot;"/>
    <numFmt numFmtId="188" formatCode="[$€-2]\ #,##0.00_);[Red]\([$€-2]\ #,##0.00\)"/>
    <numFmt numFmtId="189" formatCode="##,###,###,&quot;/&quot;###,#&quot;-&quot;##"/>
    <numFmt numFmtId="190" formatCode="&quot;##.###.###&quot;&quot;/&quot;&quot;####&quot;&quot;-&quot;&quot;##&quot;"/>
    <numFmt numFmtId="191" formatCode="##,###,###,&quot;/&quot;###,#&quot; - &quot;##"/>
    <numFmt numFmtId="192" formatCode="&quot;??&quot;\.###,###,&quot;/&quot;###,#&quot; - &quot;##"/>
    <numFmt numFmtId="193" formatCode="&quot;XX&quot;\.&quot;XXX&quot;\.&quot;XXX&quot;&quot;/&quot;&quot;XXXX&quot;&quot; - &quot;&quot;XX&quot;"/>
    <numFmt numFmtId="194" formatCode="\X\X&quot;.&quot;\X\X\X&quot;.&quot;\X\X\X&quot;/&quot;\X\X\X\X&quot; - &quot;\X\X"/>
    <numFmt numFmtId="195" formatCode="00000"/>
    <numFmt numFmtId="196" formatCode="000000000\-00"/>
    <numFmt numFmtId="197" formatCode="00&quot;.&quot;000&quot;.&quot;000&quot;/&quot;0000&quot; - &quot;00"/>
    <numFmt numFmtId="198" formatCode="[$-416]dddd\,\ d&quot; de &quot;mmmm&quot; de &quot;yyyy"/>
    <numFmt numFmtId="199" formatCode="0.0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2" borderId="4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3" borderId="4" xfId="0" applyFont="1" applyFill="1" applyBorder="1" applyAlignment="1" applyProtection="1">
      <alignment horizontal="center"/>
      <protection/>
    </xf>
    <xf numFmtId="49" fontId="7" fillId="2" borderId="7" xfId="0" applyNumberFormat="1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/>
      <protection/>
    </xf>
    <xf numFmtId="0" fontId="7" fillId="2" borderId="8" xfId="0" applyFont="1" applyFill="1" applyBorder="1" applyAlignment="1" applyProtection="1">
      <alignment/>
      <protection/>
    </xf>
    <xf numFmtId="49" fontId="7" fillId="2" borderId="2" xfId="0" applyNumberFormat="1" applyFont="1" applyFill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9" xfId="0" applyFont="1" applyFill="1" applyBorder="1" applyAlignment="1" applyProtection="1">
      <alignment/>
      <protection/>
    </xf>
    <xf numFmtId="49" fontId="7" fillId="3" borderId="2" xfId="0" applyNumberFormat="1" applyFont="1" applyFill="1" applyBorder="1" applyAlignment="1" applyProtection="1">
      <alignment horizontal="center"/>
      <protection/>
    </xf>
    <xf numFmtId="0" fontId="3" fillId="3" borderId="2" xfId="0" applyFont="1" applyFill="1" applyBorder="1" applyAlignment="1" applyProtection="1">
      <alignment horizontal="center"/>
      <protection/>
    </xf>
    <xf numFmtId="0" fontId="7" fillId="3" borderId="9" xfId="0" applyFont="1" applyFill="1" applyBorder="1" applyAlignment="1" applyProtection="1">
      <alignment/>
      <protection/>
    </xf>
    <xf numFmtId="39" fontId="7" fillId="3" borderId="10" xfId="0" applyNumberFormat="1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11" xfId="0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4" fillId="2" borderId="12" xfId="0" applyFont="1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justify" vertical="center" wrapText="1"/>
      <protection locked="0"/>
    </xf>
    <xf numFmtId="39" fontId="0" fillId="0" borderId="17" xfId="0" applyNumberFormat="1" applyFont="1" applyBorder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9" fontId="6" fillId="0" borderId="0" xfId="0" applyNumberFormat="1" applyFont="1" applyFill="1" applyBorder="1" applyAlignment="1" applyProtection="1">
      <alignment horizontal="right"/>
      <protection/>
    </xf>
    <xf numFmtId="39" fontId="6" fillId="0" borderId="0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17" fontId="5" fillId="0" borderId="12" xfId="0" applyNumberFormat="1" applyFont="1" applyFill="1" applyBorder="1" applyAlignment="1" applyProtection="1">
      <alignment horizontal="center" vertical="center"/>
      <protection/>
    </xf>
    <xf numFmtId="49" fontId="6" fillId="2" borderId="1" xfId="0" applyNumberFormat="1" applyFont="1" applyFill="1" applyBorder="1" applyAlignment="1" applyProtection="1">
      <alignment horizontal="center"/>
      <protection/>
    </xf>
    <xf numFmtId="0" fontId="6" fillId="2" borderId="18" xfId="0" applyFont="1" applyFill="1" applyBorder="1" applyAlignment="1" applyProtection="1">
      <alignment/>
      <protection/>
    </xf>
    <xf numFmtId="39" fontId="6" fillId="2" borderId="17" xfId="20" applyNumberFormat="1" applyFont="1" applyFill="1" applyBorder="1" applyAlignment="1" applyProtection="1">
      <alignment horizontal="right"/>
      <protection/>
    </xf>
    <xf numFmtId="39" fontId="6" fillId="2" borderId="19" xfId="20" applyNumberFormat="1" applyFont="1" applyFill="1" applyBorder="1" applyAlignment="1" applyProtection="1">
      <alignment horizontal="right"/>
      <protection/>
    </xf>
    <xf numFmtId="39" fontId="6" fillId="2" borderId="20" xfId="20" applyNumberFormat="1" applyFont="1" applyFill="1" applyBorder="1" applyAlignment="1" applyProtection="1">
      <alignment horizontal="right"/>
      <protection/>
    </xf>
    <xf numFmtId="49" fontId="6" fillId="2" borderId="2" xfId="0" applyNumberFormat="1" applyFont="1" applyFill="1" applyBorder="1" applyAlignment="1" applyProtection="1">
      <alignment horizontal="center"/>
      <protection/>
    </xf>
    <xf numFmtId="0" fontId="6" fillId="2" borderId="9" xfId="0" applyFont="1" applyFill="1" applyBorder="1" applyAlignment="1" applyProtection="1">
      <alignment/>
      <protection/>
    </xf>
    <xf numFmtId="39" fontId="6" fillId="0" borderId="21" xfId="0" applyNumberFormat="1" applyFont="1" applyBorder="1" applyAlignment="1" applyProtection="1">
      <alignment horizontal="right"/>
      <protection/>
    </xf>
    <xf numFmtId="39" fontId="6" fillId="0" borderId="22" xfId="0" applyNumberFormat="1" applyFont="1" applyBorder="1" applyAlignment="1" applyProtection="1">
      <alignment horizontal="right"/>
      <protection/>
    </xf>
    <xf numFmtId="39" fontId="6" fillId="0" borderId="23" xfId="0" applyNumberFormat="1" applyFont="1" applyBorder="1" applyAlignment="1" applyProtection="1">
      <alignment horizontal="right"/>
      <protection/>
    </xf>
    <xf numFmtId="49" fontId="6" fillId="2" borderId="5" xfId="0" applyNumberFormat="1" applyFont="1" applyFill="1" applyBorder="1" applyAlignment="1" applyProtection="1">
      <alignment horizontal="center"/>
      <protection/>
    </xf>
    <xf numFmtId="0" fontId="6" fillId="2" borderId="24" xfId="0" applyFont="1" applyFill="1" applyBorder="1" applyAlignment="1" applyProtection="1">
      <alignment/>
      <protection/>
    </xf>
    <xf numFmtId="39" fontId="6" fillId="0" borderId="25" xfId="0" applyNumberFormat="1" applyFont="1" applyBorder="1" applyAlignment="1" applyProtection="1">
      <alignment horizontal="right"/>
      <protection/>
    </xf>
    <xf numFmtId="39" fontId="6" fillId="0" borderId="26" xfId="0" applyNumberFormat="1" applyFont="1" applyBorder="1" applyAlignment="1" applyProtection="1">
      <alignment horizontal="right"/>
      <protection/>
    </xf>
    <xf numFmtId="39" fontId="6" fillId="0" borderId="27" xfId="0" applyNumberFormat="1" applyFont="1" applyBorder="1" applyAlignment="1" applyProtection="1">
      <alignment horizontal="right"/>
      <protection/>
    </xf>
    <xf numFmtId="49" fontId="6" fillId="2" borderId="3" xfId="0" applyNumberFormat="1" applyFont="1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/>
      <protection/>
    </xf>
    <xf numFmtId="39" fontId="6" fillId="0" borderId="28" xfId="0" applyNumberFormat="1" applyFont="1" applyBorder="1" applyAlignment="1" applyProtection="1">
      <alignment horizontal="right"/>
      <protection/>
    </xf>
    <xf numFmtId="39" fontId="6" fillId="0" borderId="29" xfId="0" applyNumberFormat="1" applyFont="1" applyBorder="1" applyAlignment="1" applyProtection="1">
      <alignment horizontal="right"/>
      <protection/>
    </xf>
    <xf numFmtId="39" fontId="6" fillId="0" borderId="30" xfId="0" applyNumberFormat="1" applyFont="1" applyBorder="1" applyAlignment="1" applyProtection="1">
      <alignment horizontal="right"/>
      <protection/>
    </xf>
    <xf numFmtId="39" fontId="6" fillId="2" borderId="17" xfId="0" applyNumberFormat="1" applyFont="1" applyFill="1" applyBorder="1" applyAlignment="1" applyProtection="1">
      <alignment horizontal="right"/>
      <protection/>
    </xf>
    <xf numFmtId="39" fontId="6" fillId="2" borderId="19" xfId="0" applyNumberFormat="1" applyFont="1" applyFill="1" applyBorder="1" applyAlignment="1" applyProtection="1">
      <alignment horizontal="right"/>
      <protection/>
    </xf>
    <xf numFmtId="39" fontId="6" fillId="2" borderId="20" xfId="0" applyNumberFormat="1" applyFont="1" applyFill="1" applyBorder="1" applyAlignment="1" applyProtection="1">
      <alignment horizontal="right"/>
      <protection/>
    </xf>
    <xf numFmtId="49" fontId="6" fillId="2" borderId="7" xfId="0" applyNumberFormat="1" applyFont="1" applyFill="1" applyBorder="1" applyAlignment="1" applyProtection="1">
      <alignment horizontal="center"/>
      <protection/>
    </xf>
    <xf numFmtId="0" fontId="6" fillId="2" borderId="8" xfId="0" applyFont="1" applyFill="1" applyBorder="1" applyAlignment="1" applyProtection="1">
      <alignment/>
      <protection/>
    </xf>
    <xf numFmtId="0" fontId="0" fillId="2" borderId="31" xfId="0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39" fontId="0" fillId="0" borderId="0" xfId="0" applyNumberFormat="1" applyFont="1" applyFill="1" applyBorder="1" applyAlignment="1" applyProtection="1">
      <alignment horizontal="right"/>
      <protection/>
    </xf>
    <xf numFmtId="3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49" fontId="6" fillId="2" borderId="32" xfId="0" applyNumberFormat="1" applyFont="1" applyFill="1" applyBorder="1" applyAlignment="1" applyProtection="1">
      <alignment horizontal="center"/>
      <protection/>
    </xf>
    <xf numFmtId="0" fontId="6" fillId="2" borderId="33" xfId="0" applyFont="1" applyFill="1" applyBorder="1" applyAlignment="1" applyProtection="1">
      <alignment/>
      <protection/>
    </xf>
    <xf numFmtId="49" fontId="7" fillId="2" borderId="32" xfId="0" applyNumberFormat="1" applyFont="1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/>
      <protection/>
    </xf>
    <xf numFmtId="39" fontId="7" fillId="0" borderId="36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9" fontId="7" fillId="0" borderId="37" xfId="0" applyNumberFormat="1" applyFont="1" applyBorder="1" applyAlignment="1" applyProtection="1">
      <alignment/>
      <protection/>
    </xf>
    <xf numFmtId="39" fontId="7" fillId="0" borderId="10" xfId="0" applyNumberFormat="1" applyFont="1" applyBorder="1" applyAlignment="1" applyProtection="1">
      <alignment/>
      <protection/>
    </xf>
    <xf numFmtId="39" fontId="0" fillId="0" borderId="17" xfId="0" applyNumberFormat="1" applyFont="1" applyBorder="1" applyAlignment="1" applyProtection="1">
      <alignment horizontal="right"/>
      <protection/>
    </xf>
    <xf numFmtId="39" fontId="0" fillId="0" borderId="19" xfId="0" applyNumberFormat="1" applyFont="1" applyBorder="1" applyAlignment="1" applyProtection="1">
      <alignment horizontal="right"/>
      <protection/>
    </xf>
    <xf numFmtId="39" fontId="0" fillId="0" borderId="20" xfId="0" applyNumberFormat="1" applyFont="1" applyBorder="1" applyAlignment="1" applyProtection="1">
      <alignment horizontal="right"/>
      <protection/>
    </xf>
    <xf numFmtId="39" fontId="0" fillId="0" borderId="21" xfId="0" applyNumberFormat="1" applyFont="1" applyBorder="1" applyAlignment="1" applyProtection="1">
      <alignment horizontal="right"/>
      <protection/>
    </xf>
    <xf numFmtId="39" fontId="0" fillId="0" borderId="22" xfId="0" applyNumberFormat="1" applyFont="1" applyBorder="1" applyAlignment="1" applyProtection="1">
      <alignment horizontal="right"/>
      <protection/>
    </xf>
    <xf numFmtId="39" fontId="0" fillId="0" borderId="23" xfId="0" applyNumberFormat="1" applyFont="1" applyBorder="1" applyAlignment="1" applyProtection="1">
      <alignment horizontal="right"/>
      <protection/>
    </xf>
    <xf numFmtId="39" fontId="0" fillId="0" borderId="28" xfId="0" applyNumberFormat="1" applyFont="1" applyBorder="1" applyAlignment="1" applyProtection="1">
      <alignment horizontal="right"/>
      <protection/>
    </xf>
    <xf numFmtId="39" fontId="0" fillId="0" borderId="29" xfId="0" applyNumberFormat="1" applyFont="1" applyBorder="1" applyAlignment="1" applyProtection="1">
      <alignment horizontal="right"/>
      <protection/>
    </xf>
    <xf numFmtId="39" fontId="0" fillId="0" borderId="30" xfId="0" applyNumberFormat="1" applyFont="1" applyBorder="1" applyAlignment="1" applyProtection="1">
      <alignment horizontal="right"/>
      <protection/>
    </xf>
    <xf numFmtId="4" fontId="0" fillId="0" borderId="38" xfId="0" applyNumberFormat="1" applyFont="1" applyBorder="1" applyAlignment="1" applyProtection="1">
      <alignment horizontal="right"/>
      <protection/>
    </xf>
    <xf numFmtId="4" fontId="0" fillId="0" borderId="39" xfId="0" applyNumberFormat="1" applyFont="1" applyBorder="1" applyAlignment="1" applyProtection="1">
      <alignment horizontal="right"/>
      <protection/>
    </xf>
    <xf numFmtId="4" fontId="0" fillId="0" borderId="40" xfId="0" applyNumberFormat="1" applyFont="1" applyBorder="1" applyAlignment="1" applyProtection="1">
      <alignment horizontal="right"/>
      <protection/>
    </xf>
    <xf numFmtId="39" fontId="0" fillId="0" borderId="25" xfId="0" applyNumberFormat="1" applyFont="1" applyBorder="1" applyAlignment="1" applyProtection="1">
      <alignment horizontal="right"/>
      <protection/>
    </xf>
    <xf numFmtId="39" fontId="0" fillId="0" borderId="26" xfId="0" applyNumberFormat="1" applyFont="1" applyBorder="1" applyAlignment="1" applyProtection="1">
      <alignment horizontal="right"/>
      <protection/>
    </xf>
    <xf numFmtId="39" fontId="0" fillId="0" borderId="27" xfId="0" applyNumberFormat="1" applyFont="1" applyBorder="1" applyAlignment="1" applyProtection="1">
      <alignment horizontal="right"/>
      <protection/>
    </xf>
    <xf numFmtId="39" fontId="0" fillId="0" borderId="41" xfId="0" applyNumberFormat="1" applyFont="1" applyBorder="1" applyAlignment="1" applyProtection="1">
      <alignment horizontal="right"/>
      <protection/>
    </xf>
    <xf numFmtId="39" fontId="0" fillId="0" borderId="42" xfId="0" applyNumberFormat="1" applyFont="1" applyBorder="1" applyAlignment="1" applyProtection="1">
      <alignment horizontal="right"/>
      <protection/>
    </xf>
    <xf numFmtId="39" fontId="0" fillId="0" borderId="43" xfId="0" applyNumberFormat="1" applyFont="1" applyBorder="1" applyAlignment="1" applyProtection="1">
      <alignment horizontal="right"/>
      <protection/>
    </xf>
    <xf numFmtId="39" fontId="0" fillId="0" borderId="44" xfId="0" applyNumberFormat="1" applyFont="1" applyFill="1" applyBorder="1" applyAlignment="1" applyProtection="1">
      <alignment horizontal="right"/>
      <protection/>
    </xf>
    <xf numFmtId="39" fontId="0" fillId="0" borderId="45" xfId="0" applyNumberFormat="1" applyFont="1" applyFill="1" applyBorder="1" applyAlignment="1" applyProtection="1">
      <alignment horizontal="right"/>
      <protection/>
    </xf>
    <xf numFmtId="39" fontId="0" fillId="0" borderId="46" xfId="0" applyNumberFormat="1" applyFont="1" applyFill="1" applyBorder="1" applyAlignment="1" applyProtection="1">
      <alignment horizontal="right"/>
      <protection/>
    </xf>
    <xf numFmtId="39" fontId="0" fillId="0" borderId="38" xfId="0" applyNumberFormat="1" applyFont="1" applyBorder="1" applyAlignment="1" applyProtection="1">
      <alignment horizontal="right"/>
      <protection/>
    </xf>
    <xf numFmtId="39" fontId="0" fillId="0" borderId="47" xfId="0" applyNumberFormat="1" applyFont="1" applyBorder="1" applyAlignment="1" applyProtection="1">
      <alignment horizontal="right"/>
      <protection/>
    </xf>
    <xf numFmtId="39" fontId="0" fillId="0" borderId="48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0" fillId="2" borderId="0" xfId="0" applyFill="1" applyBorder="1" applyAlignment="1" applyProtection="1">
      <alignment/>
      <protection/>
    </xf>
    <xf numFmtId="39" fontId="0" fillId="0" borderId="0" xfId="0" applyNumberFormat="1" applyAlignment="1">
      <alignment/>
    </xf>
    <xf numFmtId="49" fontId="0" fillId="2" borderId="22" xfId="0" applyNumberFormat="1" applyFill="1" applyBorder="1" applyAlignment="1" applyProtection="1">
      <alignment/>
      <protection/>
    </xf>
    <xf numFmtId="49" fontId="4" fillId="2" borderId="22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3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left"/>
      <protection/>
    </xf>
    <xf numFmtId="49" fontId="10" fillId="0" borderId="0" xfId="0" applyNumberFormat="1" applyFont="1" applyAlignment="1" applyProtection="1">
      <alignment horizontal="center"/>
      <protection/>
    </xf>
    <xf numFmtId="49" fontId="12" fillId="0" borderId="0" xfId="0" applyNumberFormat="1" applyFont="1" applyAlignment="1" applyProtection="1">
      <alignment horizontal="left"/>
      <protection/>
    </xf>
    <xf numFmtId="49" fontId="0" fillId="0" borderId="0" xfId="0" applyNumberForma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>
      <alignment horizontal="right"/>
    </xf>
    <xf numFmtId="0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17" fontId="5" fillId="0" borderId="12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19" applyNumberFormat="1" applyAlignment="1" applyProtection="1">
      <alignment/>
      <protection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43" fontId="0" fillId="0" borderId="0" xfId="2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" fontId="0" fillId="0" borderId="38" xfId="0" applyNumberFormat="1" applyFont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49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 horizontal="right"/>
      <protection/>
    </xf>
    <xf numFmtId="0" fontId="5" fillId="2" borderId="40" xfId="0" applyFont="1" applyFill="1" applyBorder="1" applyAlignment="1" applyProtection="1">
      <alignment horizontal="center"/>
      <protection/>
    </xf>
    <xf numFmtId="49" fontId="5" fillId="2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197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5" fillId="2" borderId="31" xfId="0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49" fontId="5" fillId="2" borderId="32" xfId="0" applyNumberFormat="1" applyFont="1" applyFill="1" applyBorder="1" applyAlignment="1" applyProtection="1">
      <alignment horizontal="center" vertical="center"/>
      <protection/>
    </xf>
    <xf numFmtId="0" fontId="5" fillId="2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/>
      <protection/>
    </xf>
    <xf numFmtId="0" fontId="3" fillId="3" borderId="6" xfId="0" applyFont="1" applyFill="1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2" borderId="31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4" fillId="2" borderId="40" xfId="0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0" fontId="0" fillId="2" borderId="32" xfId="0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 locked="0"/>
    </xf>
    <xf numFmtId="0" fontId="0" fillId="0" borderId="50" xfId="0" applyBorder="1" applyAlignment="1">
      <alignment wrapText="1"/>
    </xf>
    <xf numFmtId="0" fontId="0" fillId="0" borderId="0" xfId="0" applyAlignment="1">
      <alignment wrapText="1"/>
    </xf>
    <xf numFmtId="0" fontId="0" fillId="0" borderId="5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Border="1" applyAlignment="1" applyProtection="1">
      <alignment horizontal="left"/>
      <protection/>
    </xf>
    <xf numFmtId="0" fontId="0" fillId="0" borderId="0" xfId="0" applyNumberFormat="1" applyAlignment="1">
      <alignment vertical="center" wrapText="1"/>
    </xf>
    <xf numFmtId="0" fontId="0" fillId="0" borderId="24" xfId="0" applyNumberFormat="1" applyBorder="1" applyAlignment="1">
      <alignment vertical="center" wrapText="1"/>
    </xf>
    <xf numFmtId="49" fontId="0" fillId="0" borderId="0" xfId="0" applyNumberFormat="1" applyAlignment="1" applyProtection="1">
      <alignment/>
      <protection/>
    </xf>
    <xf numFmtId="49" fontId="4" fillId="0" borderId="0" xfId="0" applyNumberFormat="1" applyFont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center"/>
      <protection/>
    </xf>
    <xf numFmtId="49" fontId="4" fillId="2" borderId="51" xfId="0" applyNumberFormat="1" applyFont="1" applyFill="1" applyBorder="1" applyAlignment="1" applyProtection="1">
      <alignment horizontal="center"/>
      <protection/>
    </xf>
    <xf numFmtId="49" fontId="4" fillId="2" borderId="9" xfId="0" applyNumberFormat="1" applyFont="1" applyFill="1" applyBorder="1" applyAlignment="1" applyProtection="1">
      <alignment horizontal="center"/>
      <protection/>
    </xf>
    <xf numFmtId="49" fontId="4" fillId="2" borderId="42" xfId="0" applyNumberFormat="1" applyFont="1" applyFill="1" applyBorder="1" applyAlignment="1" applyProtection="1">
      <alignment horizontal="center"/>
      <protection/>
    </xf>
    <xf numFmtId="2" fontId="6" fillId="2" borderId="17" xfId="20" applyNumberFormat="1" applyFont="1" applyFill="1" applyBorder="1" applyAlignment="1" applyProtection="1">
      <alignment horizontal="right"/>
      <protection/>
    </xf>
    <xf numFmtId="2" fontId="6" fillId="2" borderId="19" xfId="20" applyNumberFormat="1" applyFont="1" applyFill="1" applyBorder="1" applyAlignment="1" applyProtection="1">
      <alignment horizontal="right"/>
      <protection/>
    </xf>
    <xf numFmtId="2" fontId="6" fillId="2" borderId="20" xfId="20" applyNumberFormat="1" applyFont="1" applyFill="1" applyBorder="1" applyAlignment="1" applyProtection="1">
      <alignment horizontal="right"/>
      <protection/>
    </xf>
    <xf numFmtId="2" fontId="0" fillId="0" borderId="21" xfId="0" applyNumberFormat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/>
      <protection locked="0"/>
    </xf>
    <xf numFmtId="2" fontId="0" fillId="0" borderId="23" xfId="0" applyNumberFormat="1" applyBorder="1" applyAlignment="1" applyProtection="1">
      <alignment/>
      <protection locked="0"/>
    </xf>
    <xf numFmtId="2" fontId="0" fillId="0" borderId="28" xfId="0" applyNumberFormat="1" applyBorder="1" applyAlignment="1" applyProtection="1">
      <alignment/>
      <protection locked="0"/>
    </xf>
    <xf numFmtId="2" fontId="0" fillId="0" borderId="29" xfId="0" applyNumberFormat="1" applyBorder="1" applyAlignment="1" applyProtection="1">
      <alignment/>
      <protection locked="0"/>
    </xf>
    <xf numFmtId="2" fontId="0" fillId="0" borderId="30" xfId="0" applyNumberFormat="1" applyBorder="1" applyAlignment="1" applyProtection="1">
      <alignment/>
      <protection locked="0"/>
    </xf>
    <xf numFmtId="2" fontId="6" fillId="2" borderId="17" xfId="0" applyNumberFormat="1" applyFont="1" applyFill="1" applyBorder="1" applyAlignment="1" applyProtection="1">
      <alignment horizontal="right"/>
      <protection/>
    </xf>
    <xf numFmtId="2" fontId="6" fillId="2" borderId="19" xfId="0" applyNumberFormat="1" applyFont="1" applyFill="1" applyBorder="1" applyAlignment="1" applyProtection="1">
      <alignment horizontal="right"/>
      <protection/>
    </xf>
    <xf numFmtId="2" fontId="6" fillId="2" borderId="20" xfId="0" applyNumberFormat="1" applyFont="1" applyFill="1" applyBorder="1" applyAlignment="1" applyProtection="1">
      <alignment horizontal="right"/>
      <protection/>
    </xf>
    <xf numFmtId="2" fontId="0" fillId="0" borderId="52" xfId="0" applyNumberFormat="1" applyBorder="1" applyAlignment="1" applyProtection="1">
      <alignment/>
      <protection locked="0"/>
    </xf>
    <xf numFmtId="2" fontId="0" fillId="0" borderId="53" xfId="0" applyNumberFormat="1" applyBorder="1" applyAlignment="1" applyProtection="1">
      <alignment/>
      <protection locked="0"/>
    </xf>
    <xf numFmtId="2" fontId="7" fillId="4" borderId="10" xfId="0" applyNumberFormat="1" applyFont="1" applyFill="1" applyBorder="1" applyAlignment="1" applyProtection="1">
      <alignment/>
      <protection locked="0"/>
    </xf>
    <xf numFmtId="2" fontId="7" fillId="0" borderId="37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2" fontId="7" fillId="0" borderId="36" xfId="0" applyNumberFormat="1" applyFont="1" applyBorder="1" applyAlignment="1" applyProtection="1">
      <alignment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4" fontId="0" fillId="0" borderId="54" xfId="0" applyNumberFormat="1" applyFont="1" applyBorder="1" applyAlignment="1" applyProtection="1">
      <alignment horizontal="right"/>
      <protection locked="0"/>
    </xf>
    <xf numFmtId="4" fontId="0" fillId="0" borderId="7" xfId="0" applyNumberFormat="1" applyFont="1" applyBorder="1" applyAlignment="1" applyProtection="1">
      <alignment horizontal="right"/>
      <protection locked="0"/>
    </xf>
    <xf numFmtId="4" fontId="0" fillId="0" borderId="37" xfId="0" applyNumberFormat="1" applyFont="1" applyBorder="1" applyAlignment="1" applyProtection="1">
      <alignment horizontal="right"/>
      <protection locked="0"/>
    </xf>
    <xf numFmtId="4" fontId="0" fillId="4" borderId="37" xfId="0" applyNumberFormat="1" applyFont="1" applyFill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49" xfId="0" applyNumberFormat="1" applyFont="1" applyBorder="1" applyAlignment="1" applyProtection="1">
      <alignment horizontal="right"/>
      <protection locked="0"/>
    </xf>
    <xf numFmtId="4" fontId="0" fillId="0" borderId="55" xfId="0" applyNumberFormat="1" applyFont="1" applyBorder="1" applyAlignment="1" applyProtection="1">
      <alignment horizontal="right"/>
      <protection locked="0"/>
    </xf>
    <xf numFmtId="4" fontId="0" fillId="0" borderId="36" xfId="0" applyNumberFormat="1" applyFon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>
      <alignment horizontal="right"/>
      <protection locked="0"/>
    </xf>
    <xf numFmtId="4" fontId="0" fillId="0" borderId="2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0" fillId="4" borderId="10" xfId="0" applyNumberFormat="1" applyFont="1" applyFill="1" applyBorder="1" applyAlignment="1" applyProtection="1">
      <alignment horizontal="right"/>
      <protection locked="0"/>
    </xf>
    <xf numFmtId="4" fontId="0" fillId="0" borderId="39" xfId="0" applyNumberFormat="1" applyFont="1" applyBorder="1" applyAlignment="1" applyProtection="1">
      <alignment horizontal="right"/>
      <protection locked="0"/>
    </xf>
    <xf numFmtId="4" fontId="0" fillId="0" borderId="40" xfId="0" applyNumberFormat="1" applyFont="1" applyBorder="1" applyAlignment="1" applyProtection="1">
      <alignment horizontal="right"/>
      <protection locked="0"/>
    </xf>
    <xf numFmtId="4" fontId="0" fillId="2" borderId="1" xfId="0" applyNumberFormat="1" applyFont="1" applyFill="1" applyBorder="1" applyAlignment="1" applyProtection="1">
      <alignment horizontal="right"/>
      <protection/>
    </xf>
    <xf numFmtId="4" fontId="0" fillId="2" borderId="2" xfId="0" applyNumberFormat="1" applyFont="1" applyFill="1" applyBorder="1" applyAlignment="1" applyProtection="1">
      <alignment horizontal="right"/>
      <protection/>
    </xf>
    <xf numFmtId="4" fontId="0" fillId="2" borderId="3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5D5D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209550</xdr:rowOff>
    </xdr:from>
    <xdr:to>
      <xdr:col>4</xdr:col>
      <xdr:colOff>762000</xdr:colOff>
      <xdr:row>0</xdr:row>
      <xdr:rowOff>495300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09550"/>
          <a:ext cx="18288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9525</xdr:rowOff>
    </xdr:from>
    <xdr:to>
      <xdr:col>7</xdr:col>
      <xdr:colOff>85725</xdr:colOff>
      <xdr:row>4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71450"/>
          <a:ext cx="18288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F41"/>
  <sheetViews>
    <sheetView tabSelected="1" zoomScale="95" zoomScaleNormal="95" workbookViewId="0" topLeftCell="A1">
      <selection activeCell="B7" sqref="B7"/>
    </sheetView>
  </sheetViews>
  <sheetFormatPr defaultColWidth="9.140625" defaultRowHeight="12.75"/>
  <cols>
    <col min="2" max="2" width="57.140625" style="0" bestFit="1" customWidth="1"/>
    <col min="3" max="5" width="17.57421875" style="0" customWidth="1"/>
  </cols>
  <sheetData>
    <row r="1" spans="1:6" ht="49.5" customHeight="1">
      <c r="A1" s="163"/>
      <c r="B1" s="163"/>
      <c r="C1" s="164"/>
      <c r="D1" s="164"/>
      <c r="E1" s="164"/>
      <c r="F1" s="3"/>
    </row>
    <row r="2" spans="1:6" ht="15.75">
      <c r="A2" s="157" t="s">
        <v>243</v>
      </c>
      <c r="B2" s="157"/>
      <c r="C2" s="157"/>
      <c r="D2" s="157"/>
      <c r="E2" s="157"/>
      <c r="F2" s="3"/>
    </row>
    <row r="3" spans="1:6" ht="12" customHeight="1">
      <c r="A3" s="165"/>
      <c r="B3" s="165"/>
      <c r="C3" s="165"/>
      <c r="D3" s="165"/>
      <c r="E3" s="165"/>
      <c r="F3" s="3"/>
    </row>
    <row r="4" spans="1:6" ht="12.75">
      <c r="A4" s="177" t="s">
        <v>73</v>
      </c>
      <c r="B4" s="177"/>
      <c r="C4" s="177"/>
      <c r="D4" s="177"/>
      <c r="E4" s="177"/>
      <c r="F4" s="3"/>
    </row>
    <row r="5" spans="1:6" ht="12.75">
      <c r="A5" s="159" t="s">
        <v>100</v>
      </c>
      <c r="B5" s="160"/>
      <c r="C5" s="161"/>
      <c r="D5" s="161"/>
      <c r="E5" s="161"/>
      <c r="F5" s="3"/>
    </row>
    <row r="6" spans="1:6" ht="10.5" customHeight="1">
      <c r="A6" s="166"/>
      <c r="B6" s="167"/>
      <c r="C6" s="167"/>
      <c r="D6" s="167"/>
      <c r="E6" s="167"/>
      <c r="F6" s="3"/>
    </row>
    <row r="7" spans="1:6" ht="12.75">
      <c r="A7" s="54" t="s">
        <v>129</v>
      </c>
      <c r="B7" s="143"/>
      <c r="C7" s="54" t="s">
        <v>99</v>
      </c>
      <c r="D7" s="158">
        <v>0</v>
      </c>
      <c r="E7" s="158"/>
      <c r="F7" s="3"/>
    </row>
    <row r="8" spans="1:6" ht="10.5" customHeight="1">
      <c r="A8" s="168"/>
      <c r="B8" s="169"/>
      <c r="C8" s="169"/>
      <c r="D8" s="169"/>
      <c r="E8" s="169"/>
      <c r="F8" s="3"/>
    </row>
    <row r="9" spans="1:6" ht="9" customHeight="1" thickBot="1">
      <c r="A9" s="170"/>
      <c r="B9" s="170"/>
      <c r="C9" s="170"/>
      <c r="D9" s="170"/>
      <c r="E9" s="170"/>
      <c r="F9" s="3"/>
    </row>
    <row r="10" spans="1:6" ht="13.5" thickBot="1">
      <c r="A10" s="156" t="s">
        <v>67</v>
      </c>
      <c r="B10" s="156" t="s">
        <v>69</v>
      </c>
      <c r="C10" s="173" t="s">
        <v>101</v>
      </c>
      <c r="D10" s="174"/>
      <c r="E10" s="155"/>
      <c r="F10" s="3"/>
    </row>
    <row r="11" spans="1:6" ht="13.5" thickBot="1">
      <c r="A11" s="175"/>
      <c r="B11" s="176"/>
      <c r="C11" s="144" t="s">
        <v>98</v>
      </c>
      <c r="D11" s="144" t="s">
        <v>97</v>
      </c>
      <c r="E11" s="144" t="s">
        <v>96</v>
      </c>
      <c r="F11" s="3"/>
    </row>
    <row r="12" spans="1:6" ht="12.75" customHeight="1">
      <c r="A12" s="57">
        <v>1</v>
      </c>
      <c r="B12" s="58" t="s">
        <v>4</v>
      </c>
      <c r="C12" s="212">
        <f>SUM(C13:C20)</f>
        <v>0</v>
      </c>
      <c r="D12" s="213">
        <f>SUM(D13:D20)</f>
        <v>0</v>
      </c>
      <c r="E12" s="214">
        <f>SUM(E13:E20)</f>
        <v>0</v>
      </c>
      <c r="F12" s="3"/>
    </row>
    <row r="13" spans="1:6" ht="12.75">
      <c r="A13" s="62" t="s">
        <v>6</v>
      </c>
      <c r="B13" s="63" t="s">
        <v>111</v>
      </c>
      <c r="C13" s="215"/>
      <c r="D13" s="216"/>
      <c r="E13" s="217"/>
      <c r="F13" s="3"/>
    </row>
    <row r="14" spans="1:6" ht="12.75">
      <c r="A14" s="67" t="s">
        <v>7</v>
      </c>
      <c r="B14" s="63" t="s">
        <v>112</v>
      </c>
      <c r="C14" s="215"/>
      <c r="D14" s="216"/>
      <c r="E14" s="217"/>
      <c r="F14" s="3"/>
    </row>
    <row r="15" spans="1:6" ht="12.75">
      <c r="A15" s="67" t="s">
        <v>57</v>
      </c>
      <c r="B15" s="63" t="s">
        <v>109</v>
      </c>
      <c r="C15" s="215"/>
      <c r="D15" s="216"/>
      <c r="E15" s="217"/>
      <c r="F15" s="3"/>
    </row>
    <row r="16" spans="1:6" ht="12.75">
      <c r="A16" s="67" t="s">
        <v>58</v>
      </c>
      <c r="B16" s="68" t="s">
        <v>110</v>
      </c>
      <c r="C16" s="215"/>
      <c r="D16" s="216"/>
      <c r="E16" s="217"/>
      <c r="F16" s="3"/>
    </row>
    <row r="17" spans="1:6" ht="12.75">
      <c r="A17" s="67" t="s">
        <v>114</v>
      </c>
      <c r="B17" s="68" t="s">
        <v>113</v>
      </c>
      <c r="C17" s="215"/>
      <c r="D17" s="216"/>
      <c r="E17" s="217"/>
      <c r="F17" s="3"/>
    </row>
    <row r="18" spans="1:6" ht="12.75">
      <c r="A18" s="67" t="s">
        <v>115</v>
      </c>
      <c r="B18" s="68" t="s">
        <v>119</v>
      </c>
      <c r="C18" s="215"/>
      <c r="D18" s="216"/>
      <c r="E18" s="217"/>
      <c r="F18" s="3"/>
    </row>
    <row r="19" spans="1:6" ht="12.75">
      <c r="A19" s="67" t="s">
        <v>116</v>
      </c>
      <c r="B19" s="68" t="s">
        <v>118</v>
      </c>
      <c r="C19" s="215"/>
      <c r="D19" s="216"/>
      <c r="E19" s="217"/>
      <c r="F19" s="3"/>
    </row>
    <row r="20" spans="1:6" ht="13.5" thickBot="1">
      <c r="A20" s="72" t="s">
        <v>117</v>
      </c>
      <c r="B20" s="73" t="s">
        <v>120</v>
      </c>
      <c r="C20" s="218"/>
      <c r="D20" s="219"/>
      <c r="E20" s="220"/>
      <c r="F20" s="3"/>
    </row>
    <row r="21" spans="1:6" ht="13.5" thickBot="1">
      <c r="A21" s="46"/>
      <c r="B21" s="47"/>
      <c r="C21" s="49"/>
      <c r="D21" s="49"/>
      <c r="E21" s="49"/>
      <c r="F21" s="3"/>
    </row>
    <row r="22" spans="1:6" ht="12.75">
      <c r="A22" s="57">
        <v>2</v>
      </c>
      <c r="B22" s="58" t="s">
        <v>5</v>
      </c>
      <c r="C22" s="221">
        <f>SUM(C23:C28)</f>
        <v>0</v>
      </c>
      <c r="D22" s="222">
        <f>SUM(D23:D28)</f>
        <v>0</v>
      </c>
      <c r="E22" s="223">
        <f>SUM(E23:E28)</f>
        <v>0</v>
      </c>
      <c r="F22" s="3"/>
    </row>
    <row r="23" spans="1:6" ht="12.75">
      <c r="A23" s="80" t="s">
        <v>8</v>
      </c>
      <c r="B23" s="81" t="s">
        <v>123</v>
      </c>
      <c r="C23" s="215"/>
      <c r="D23" s="216"/>
      <c r="E23" s="217"/>
      <c r="F23" s="3"/>
    </row>
    <row r="24" spans="1:6" ht="12.75">
      <c r="A24" s="80" t="s">
        <v>9</v>
      </c>
      <c r="B24" s="81" t="s">
        <v>124</v>
      </c>
      <c r="C24" s="215"/>
      <c r="D24" s="216"/>
      <c r="E24" s="217"/>
      <c r="F24" s="3"/>
    </row>
    <row r="25" spans="1:6" ht="12.75">
      <c r="A25" s="80" t="s">
        <v>59</v>
      </c>
      <c r="B25" s="81" t="s">
        <v>121</v>
      </c>
      <c r="C25" s="215"/>
      <c r="D25" s="216"/>
      <c r="E25" s="217"/>
      <c r="F25" s="3"/>
    </row>
    <row r="26" spans="1:6" ht="12.75">
      <c r="A26" s="80" t="s">
        <v>60</v>
      </c>
      <c r="B26" s="81" t="s">
        <v>122</v>
      </c>
      <c r="C26" s="215"/>
      <c r="D26" s="216"/>
      <c r="E26" s="217"/>
      <c r="F26" s="3"/>
    </row>
    <row r="27" spans="1:6" ht="12.75">
      <c r="A27" s="80" t="s">
        <v>125</v>
      </c>
      <c r="B27" s="81" t="s">
        <v>127</v>
      </c>
      <c r="C27" s="215"/>
      <c r="D27" s="216"/>
      <c r="E27" s="217"/>
      <c r="F27" s="3"/>
    </row>
    <row r="28" spans="1:6" ht="13.5" thickBot="1">
      <c r="A28" s="91" t="s">
        <v>126</v>
      </c>
      <c r="B28" s="92" t="s">
        <v>128</v>
      </c>
      <c r="C28" s="218"/>
      <c r="D28" s="219"/>
      <c r="E28" s="220"/>
      <c r="F28" s="3"/>
    </row>
    <row r="29" spans="1:6" ht="13.5" thickBot="1">
      <c r="A29" s="46"/>
      <c r="B29" s="47"/>
      <c r="C29" s="48"/>
      <c r="D29" s="48"/>
      <c r="E29" s="48"/>
      <c r="F29" s="3"/>
    </row>
    <row r="30" spans="1:6" ht="12.75">
      <c r="A30" s="57">
        <v>3</v>
      </c>
      <c r="B30" s="58" t="s">
        <v>22</v>
      </c>
      <c r="C30" s="221">
        <f>SUM(C31:C34)</f>
        <v>0</v>
      </c>
      <c r="D30" s="222">
        <f>SUM(D31:D34)</f>
        <v>0</v>
      </c>
      <c r="E30" s="223">
        <f>SUM(E31:E34)</f>
        <v>0</v>
      </c>
      <c r="F30" s="3"/>
    </row>
    <row r="31" spans="1:6" ht="12.75">
      <c r="A31" s="80" t="s">
        <v>61</v>
      </c>
      <c r="B31" s="81" t="s">
        <v>19</v>
      </c>
      <c r="C31" s="215"/>
      <c r="D31" s="215"/>
      <c r="E31" s="215"/>
      <c r="F31" s="3"/>
    </row>
    <row r="32" spans="1:6" ht="12.75">
      <c r="A32" s="62" t="s">
        <v>62</v>
      </c>
      <c r="B32" s="63" t="s">
        <v>20</v>
      </c>
      <c r="C32" s="224"/>
      <c r="D32" s="224"/>
      <c r="E32" s="224"/>
      <c r="F32" s="3"/>
    </row>
    <row r="33" spans="1:6" ht="12.75">
      <c r="A33" s="62" t="s">
        <v>63</v>
      </c>
      <c r="B33" s="63" t="s">
        <v>21</v>
      </c>
      <c r="C33" s="224"/>
      <c r="D33" s="224"/>
      <c r="E33" s="224"/>
      <c r="F33" s="3"/>
    </row>
    <row r="34" spans="1:6" ht="13.5" thickBot="1">
      <c r="A34" s="72" t="s">
        <v>64</v>
      </c>
      <c r="B34" s="73" t="s">
        <v>221</v>
      </c>
      <c r="C34" s="225"/>
      <c r="D34" s="225"/>
      <c r="E34" s="225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171" t="s">
        <v>102</v>
      </c>
      <c r="C37" s="171"/>
      <c r="D37" s="172"/>
      <c r="E37" s="3"/>
      <c r="F37" s="3"/>
    </row>
    <row r="38" spans="1:6" ht="12.75">
      <c r="A38" s="3"/>
      <c r="B38" s="162" t="s">
        <v>103</v>
      </c>
      <c r="C38" s="162"/>
      <c r="D38" s="162"/>
      <c r="E38" s="3"/>
      <c r="F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</sheetData>
  <sheetProtection password="CB39" sheet="1" objects="1" scenarios="1" selectLockedCells="1"/>
  <mergeCells count="14">
    <mergeCell ref="B38:D38"/>
    <mergeCell ref="A1:E1"/>
    <mergeCell ref="A3:E3"/>
    <mergeCell ref="A6:E6"/>
    <mergeCell ref="A8:E9"/>
    <mergeCell ref="B37:D37"/>
    <mergeCell ref="C10:E10"/>
    <mergeCell ref="A10:A11"/>
    <mergeCell ref="B10:B11"/>
    <mergeCell ref="A4:E4"/>
    <mergeCell ref="A2:E2"/>
    <mergeCell ref="D7:E7"/>
    <mergeCell ref="A5:B5"/>
    <mergeCell ref="C5:E5"/>
  </mergeCells>
  <dataValidations count="5">
    <dataValidation allowBlank="1" showErrorMessage="1" promptTitle="Preenchimento automático!" prompt="Somatório das compras de mercadorias e insumos.&#10;(Soma das linhas 2.1 a 2.4)" sqref="C30:E30 C22:E22"/>
    <dataValidation allowBlank="1" showErrorMessage="1" promptTitle="Preenchimento automático!" prompt="Somatório das receitas da venda de mercadorias e serviços.&#10;(Soma das linhas 1.1 a 1.4)" sqref="D12:E12"/>
    <dataValidation allowBlank="1" showErrorMessage="1" promptTitle="Preenchimento automático!" sqref="C12"/>
    <dataValidation allowBlank="1" showErrorMessage="1" prompt="Somatório das receitas da venda de mercadorias e serviços.&#10;(Soma das linhas 1.1 a 1.4)" sqref="B12"/>
    <dataValidation type="decimal" operator="greaterThanOrEqual" allowBlank="1" showInputMessage="1" showErrorMessage="1" sqref="C13:E20 C23:E28">
      <formula1>0</formula1>
    </dataValidation>
  </dataValidations>
  <printOptions/>
  <pageMargins left="1.35" right="0.46" top="0.48" bottom="0.6" header="0.32" footer="0.492125985"/>
  <pageSetup horizontalDpi="300" verticalDpi="300" orientation="landscape" paperSize="9" r:id="rId4"/>
  <headerFooter alignWithMargins="0">
    <oddFooter>&amp;CVersão 3</oddFooter>
  </headerFooter>
  <drawing r:id="rId3"/>
  <legacyDrawing r:id="rId2"/>
  <oleObjects>
    <oleObject progId="CorelDraw.Gráficos.7" shapeId="2995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34"/>
  <sheetViews>
    <sheetView zoomScale="90" zoomScaleNormal="90" workbookViewId="0" topLeftCell="A1">
      <selection activeCell="D25" sqref="D25"/>
    </sheetView>
  </sheetViews>
  <sheetFormatPr defaultColWidth="9.140625" defaultRowHeight="12.75"/>
  <cols>
    <col min="1" max="1" width="10.140625" style="2" customWidth="1"/>
    <col min="2" max="2" width="43.7109375" style="0" customWidth="1"/>
    <col min="3" max="3" width="5.00390625" style="0" customWidth="1"/>
    <col min="4" max="4" width="29.57421875" style="0" customWidth="1"/>
  </cols>
  <sheetData>
    <row r="1" spans="1:7" ht="33.75" customHeight="1">
      <c r="A1" s="178"/>
      <c r="B1" s="178"/>
      <c r="C1" s="178"/>
      <c r="D1" s="178"/>
      <c r="E1" s="3"/>
      <c r="F1" s="3"/>
      <c r="G1" s="3"/>
    </row>
    <row r="2" spans="1:15" ht="12.75" customHeight="1">
      <c r="A2" s="179" t="s">
        <v>240</v>
      </c>
      <c r="B2" s="180"/>
      <c r="C2" s="180"/>
      <c r="D2" s="180"/>
      <c r="E2" s="4"/>
      <c r="F2" s="4"/>
      <c r="G2" s="4"/>
      <c r="H2" s="1"/>
      <c r="I2" s="1"/>
      <c r="J2" s="1"/>
      <c r="K2" s="1"/>
      <c r="L2" s="1"/>
      <c r="M2" s="1"/>
      <c r="N2" s="1"/>
      <c r="O2" s="1"/>
    </row>
    <row r="3" spans="1:15" ht="12.75" customHeight="1">
      <c r="A3" s="185" t="s">
        <v>242</v>
      </c>
      <c r="B3" s="186"/>
      <c r="C3" s="186"/>
      <c r="D3" s="186"/>
      <c r="E3" s="4"/>
      <c r="F3" s="4"/>
      <c r="G3" s="4"/>
      <c r="H3" s="1"/>
      <c r="I3" s="1"/>
      <c r="J3" s="1"/>
      <c r="K3" s="1"/>
      <c r="L3" s="1"/>
      <c r="M3" s="1"/>
      <c r="N3" s="1"/>
      <c r="O3" s="1"/>
    </row>
    <row r="4" spans="1:7" ht="12.75">
      <c r="A4" s="181" t="s">
        <v>72</v>
      </c>
      <c r="B4" s="181"/>
      <c r="C4" s="181"/>
      <c r="D4" s="181"/>
      <c r="E4" s="3"/>
      <c r="F4" s="3"/>
      <c r="G4" s="3"/>
    </row>
    <row r="5" spans="1:7" ht="12.75">
      <c r="A5" s="184" t="s">
        <v>95</v>
      </c>
      <c r="B5" s="184"/>
      <c r="C5" s="184"/>
      <c r="D5" s="184"/>
      <c r="E5" s="3"/>
      <c r="F5" s="3"/>
      <c r="G5" s="3"/>
    </row>
    <row r="6" spans="1:7" ht="12.75">
      <c r="A6" s="188" t="s">
        <v>106</v>
      </c>
      <c r="B6" s="188"/>
      <c r="C6" s="188"/>
      <c r="D6" s="188"/>
      <c r="E6" s="3"/>
      <c r="F6" s="3"/>
      <c r="G6" s="3"/>
    </row>
    <row r="7" spans="1:7" ht="13.5" thickBot="1">
      <c r="A7" s="187"/>
      <c r="B7" s="187"/>
      <c r="C7" s="187"/>
      <c r="D7" s="187"/>
      <c r="E7" s="3"/>
      <c r="F7" s="3"/>
      <c r="G7" s="3"/>
    </row>
    <row r="8" spans="1:7" ht="16.5" thickBot="1">
      <c r="A8" s="22" t="s">
        <v>67</v>
      </c>
      <c r="B8" s="22" t="s">
        <v>81</v>
      </c>
      <c r="C8" s="182" t="s">
        <v>68</v>
      </c>
      <c r="D8" s="183"/>
      <c r="E8" s="3"/>
      <c r="F8" s="3"/>
      <c r="G8" s="3"/>
    </row>
    <row r="9" spans="1:7" ht="15">
      <c r="A9" s="23" t="s">
        <v>40</v>
      </c>
      <c r="B9" s="24" t="s">
        <v>10</v>
      </c>
      <c r="C9" s="25" t="s">
        <v>55</v>
      </c>
      <c r="D9" s="226"/>
      <c r="E9" s="3"/>
      <c r="F9" s="3"/>
      <c r="G9" s="3"/>
    </row>
    <row r="10" spans="1:7" ht="15">
      <c r="A10" s="26" t="s">
        <v>41</v>
      </c>
      <c r="B10" s="27" t="s">
        <v>77</v>
      </c>
      <c r="C10" s="28" t="s">
        <v>55</v>
      </c>
      <c r="D10" s="227"/>
      <c r="E10" s="3"/>
      <c r="F10" s="3"/>
      <c r="G10" s="3"/>
    </row>
    <row r="11" spans="1:7" ht="15">
      <c r="A11" s="26" t="s">
        <v>42</v>
      </c>
      <c r="B11" s="27" t="s">
        <v>11</v>
      </c>
      <c r="C11" s="28" t="s">
        <v>55</v>
      </c>
      <c r="D11" s="227"/>
      <c r="E11" s="3"/>
      <c r="F11" s="3"/>
      <c r="G11" s="3"/>
    </row>
    <row r="12" spans="1:7" ht="15">
      <c r="A12" s="26" t="s">
        <v>43</v>
      </c>
      <c r="B12" s="27" t="s">
        <v>65</v>
      </c>
      <c r="C12" s="28" t="s">
        <v>55</v>
      </c>
      <c r="D12" s="227"/>
      <c r="E12" s="3"/>
      <c r="F12" s="3"/>
      <c r="G12" s="3"/>
    </row>
    <row r="13" spans="1:7" ht="15.75">
      <c r="A13" s="29"/>
      <c r="B13" s="30" t="s">
        <v>83</v>
      </c>
      <c r="C13" s="31"/>
      <c r="D13" s="32"/>
      <c r="E13" s="3"/>
      <c r="F13" s="3"/>
      <c r="G13" s="3"/>
    </row>
    <row r="14" spans="1:7" ht="15">
      <c r="A14" s="26" t="s">
        <v>44</v>
      </c>
      <c r="B14" s="27" t="s">
        <v>35</v>
      </c>
      <c r="C14" s="28" t="s">
        <v>55</v>
      </c>
      <c r="D14" s="228"/>
      <c r="E14" s="3"/>
      <c r="F14" s="3"/>
      <c r="G14" s="3"/>
    </row>
    <row r="15" spans="1:7" ht="15">
      <c r="A15" s="26" t="s">
        <v>45</v>
      </c>
      <c r="B15" s="27" t="s">
        <v>36</v>
      </c>
      <c r="C15" s="28" t="s">
        <v>55</v>
      </c>
      <c r="D15" s="227"/>
      <c r="E15" s="3"/>
      <c r="F15" s="3"/>
      <c r="G15" s="3"/>
    </row>
    <row r="16" spans="1:7" ht="15">
      <c r="A16" s="26" t="s">
        <v>46</v>
      </c>
      <c r="B16" s="27" t="s">
        <v>37</v>
      </c>
      <c r="C16" s="28" t="s">
        <v>55</v>
      </c>
      <c r="D16" s="227"/>
      <c r="E16" s="3"/>
      <c r="F16" s="3"/>
      <c r="G16" s="3"/>
    </row>
    <row r="17" spans="1:7" ht="15">
      <c r="A17" s="26" t="s">
        <v>47</v>
      </c>
      <c r="B17" s="27" t="s">
        <v>56</v>
      </c>
      <c r="C17" s="28" t="s">
        <v>55</v>
      </c>
      <c r="D17" s="227"/>
      <c r="E17" s="3"/>
      <c r="F17" s="3"/>
      <c r="G17" s="3"/>
    </row>
    <row r="18" spans="1:7" ht="15.75">
      <c r="A18" s="29"/>
      <c r="B18" s="30" t="s">
        <v>82</v>
      </c>
      <c r="C18" s="31"/>
      <c r="D18" s="32"/>
      <c r="E18" s="3"/>
      <c r="F18" s="3"/>
      <c r="G18" s="3"/>
    </row>
    <row r="19" spans="1:7" ht="15">
      <c r="A19" s="26" t="s">
        <v>48</v>
      </c>
      <c r="B19" s="27" t="s">
        <v>139</v>
      </c>
      <c r="C19" s="28" t="s">
        <v>55</v>
      </c>
      <c r="D19" s="228"/>
      <c r="E19" s="3"/>
      <c r="F19" s="3"/>
      <c r="G19" s="3"/>
    </row>
    <row r="20" spans="1:7" ht="15">
      <c r="A20" s="26" t="s">
        <v>49</v>
      </c>
      <c r="B20" s="27" t="s">
        <v>107</v>
      </c>
      <c r="C20" s="28" t="s">
        <v>55</v>
      </c>
      <c r="D20" s="227"/>
      <c r="E20" s="3"/>
      <c r="F20" s="3"/>
      <c r="G20" s="3"/>
    </row>
    <row r="21" spans="1:7" ht="15">
      <c r="A21" s="26" t="s">
        <v>50</v>
      </c>
      <c r="B21" s="27" t="s">
        <v>38</v>
      </c>
      <c r="C21" s="28" t="s">
        <v>55</v>
      </c>
      <c r="D21" s="227"/>
      <c r="E21" s="3"/>
      <c r="F21" s="3"/>
      <c r="G21" s="3"/>
    </row>
    <row r="22" spans="1:7" ht="15">
      <c r="A22" s="26" t="s">
        <v>51</v>
      </c>
      <c r="B22" s="27" t="s">
        <v>78</v>
      </c>
      <c r="C22" s="28" t="s">
        <v>55</v>
      </c>
      <c r="D22" s="227"/>
      <c r="E22" s="3"/>
      <c r="F22" s="3"/>
      <c r="G22" s="3"/>
    </row>
    <row r="23" spans="1:7" ht="15.75">
      <c r="A23" s="29"/>
      <c r="B23" s="30" t="s">
        <v>71</v>
      </c>
      <c r="C23" s="31"/>
      <c r="D23" s="32"/>
      <c r="E23" s="3"/>
      <c r="F23" s="3"/>
      <c r="G23" s="3"/>
    </row>
    <row r="24" spans="1:7" ht="15">
      <c r="A24" s="26" t="s">
        <v>52</v>
      </c>
      <c r="B24" s="27" t="s">
        <v>39</v>
      </c>
      <c r="C24" s="28" t="s">
        <v>55</v>
      </c>
      <c r="D24" s="228"/>
      <c r="E24" s="3"/>
      <c r="F24" s="3"/>
      <c r="G24" s="3"/>
    </row>
    <row r="25" spans="1:7" ht="15">
      <c r="A25" s="26" t="s">
        <v>53</v>
      </c>
      <c r="B25" s="27" t="s">
        <v>84</v>
      </c>
      <c r="C25" s="28" t="s">
        <v>55</v>
      </c>
      <c r="D25" s="227"/>
      <c r="E25" s="3"/>
      <c r="F25" s="3"/>
      <c r="G25" s="3"/>
    </row>
    <row r="26" spans="1:7" ht="15">
      <c r="A26" s="26" t="s">
        <v>54</v>
      </c>
      <c r="B26" s="27" t="s">
        <v>79</v>
      </c>
      <c r="C26" s="28" t="s">
        <v>55</v>
      </c>
      <c r="D26" s="227"/>
      <c r="E26" s="3"/>
      <c r="F26" s="3"/>
      <c r="G26" s="3"/>
    </row>
    <row r="27" spans="1:7" ht="15.75" thickBot="1">
      <c r="A27" s="93" t="s">
        <v>66</v>
      </c>
      <c r="B27" s="33" t="s">
        <v>80</v>
      </c>
      <c r="C27" s="34" t="s">
        <v>55</v>
      </c>
      <c r="D27" s="229"/>
      <c r="E27" s="3"/>
      <c r="F27" s="3"/>
      <c r="G27" s="3"/>
    </row>
    <row r="28" spans="1:7" ht="12.75">
      <c r="A28" s="50"/>
      <c r="B28" s="3"/>
      <c r="C28" s="3"/>
      <c r="D28" s="3"/>
      <c r="E28" s="3"/>
      <c r="F28" s="3"/>
      <c r="G28" s="3"/>
    </row>
    <row r="29" spans="1:7" ht="12.75">
      <c r="A29" s="50"/>
      <c r="B29" s="3"/>
      <c r="C29" s="3"/>
      <c r="D29" s="3"/>
      <c r="E29" s="3"/>
      <c r="F29" s="3"/>
      <c r="G29" s="3"/>
    </row>
    <row r="30" spans="1:7" ht="12.75">
      <c r="A30" s="50"/>
      <c r="B30" s="171" t="s">
        <v>105</v>
      </c>
      <c r="C30" s="171"/>
      <c r="D30" s="172"/>
      <c r="E30" s="3"/>
      <c r="F30" s="3"/>
      <c r="G30" s="3"/>
    </row>
    <row r="31" spans="1:7" ht="12.75">
      <c r="A31" s="50"/>
      <c r="B31" s="14"/>
      <c r="C31" s="14"/>
      <c r="D31" s="14"/>
      <c r="E31" s="3"/>
      <c r="F31" s="3"/>
      <c r="G31" s="3"/>
    </row>
    <row r="32" spans="1:7" ht="12.75">
      <c r="A32" s="50"/>
      <c r="B32" s="3"/>
      <c r="C32" s="3"/>
      <c r="D32" s="3"/>
      <c r="E32" s="3"/>
      <c r="F32" s="3"/>
      <c r="G32" s="3"/>
    </row>
    <row r="33" spans="1:7" ht="12.75">
      <c r="A33" s="50"/>
      <c r="B33" s="171" t="s">
        <v>104</v>
      </c>
      <c r="C33" s="171"/>
      <c r="D33" s="172"/>
      <c r="E33" s="3"/>
      <c r="F33" s="3"/>
      <c r="G33" s="3"/>
    </row>
    <row r="34" spans="1:7" ht="12.75">
      <c r="A34" s="50"/>
      <c r="B34" s="14"/>
      <c r="C34" s="14"/>
      <c r="D34" s="14"/>
      <c r="E34" s="3"/>
      <c r="F34" s="3"/>
      <c r="G34" s="3"/>
    </row>
  </sheetData>
  <sheetProtection password="CB39" sheet="1" objects="1" scenarios="1" selectLockedCells="1"/>
  <mergeCells count="10">
    <mergeCell ref="A1:D1"/>
    <mergeCell ref="A2:D2"/>
    <mergeCell ref="B33:D33"/>
    <mergeCell ref="A4:D4"/>
    <mergeCell ref="C8:D8"/>
    <mergeCell ref="B30:D30"/>
    <mergeCell ref="A5:D5"/>
    <mergeCell ref="A3:D3"/>
    <mergeCell ref="A7:D7"/>
    <mergeCell ref="A6:D6"/>
  </mergeCells>
  <dataValidations count="2">
    <dataValidation allowBlank="1" showErrorMessage="1" sqref="D13"/>
    <dataValidation allowBlank="1" showInputMessage="1" showErrorMessage="1" promptTitle="Saldos do mês anterior." prompt="Todos os saldos informados devem corresponder ao último dia do mês anterior." sqref="C8:D8"/>
  </dataValidations>
  <printOptions/>
  <pageMargins left="2.15" right="0.6" top="0.63" bottom="0.71" header="0.492125985" footer="0.492125985"/>
  <pageSetup horizontalDpi="300" verticalDpi="300" orientation="landscape" paperSize="9" r:id="rId3"/>
  <headerFooter alignWithMargins="0">
    <oddFooter>&amp;CVersão 3</oddFooter>
  </headerFooter>
  <legacyDrawing r:id="rId2"/>
  <oleObjects>
    <oleObject progId="CorelDraw.Gráficos.7" shapeId="3205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I42"/>
  <sheetViews>
    <sheetView zoomScale="85" zoomScaleNormal="85" workbookViewId="0" topLeftCell="A1">
      <selection activeCell="C35" sqref="C35"/>
    </sheetView>
  </sheetViews>
  <sheetFormatPr defaultColWidth="9.140625" defaultRowHeight="12.75"/>
  <cols>
    <col min="1" max="1" width="9.140625" style="3" customWidth="1"/>
    <col min="2" max="2" width="32.140625" style="3" customWidth="1"/>
    <col min="3" max="9" width="17.28125" style="3" customWidth="1"/>
    <col min="10" max="16384" width="9.140625" style="3" customWidth="1"/>
  </cols>
  <sheetData>
    <row r="1" spans="1:9" ht="12.75">
      <c r="A1" s="191"/>
      <c r="B1" s="191"/>
      <c r="C1" s="191"/>
      <c r="D1" s="191"/>
      <c r="E1" s="191"/>
      <c r="F1" s="191"/>
      <c r="G1" s="191"/>
      <c r="H1" s="191"/>
      <c r="I1" s="191"/>
    </row>
    <row r="2" spans="1:9" ht="6.75" customHeight="1">
      <c r="A2" s="4"/>
      <c r="B2" s="4"/>
      <c r="C2" s="4"/>
      <c r="D2" s="4"/>
      <c r="E2" s="4"/>
      <c r="F2" s="4"/>
      <c r="G2" s="4"/>
      <c r="H2" s="4"/>
      <c r="I2" s="4"/>
    </row>
    <row r="3" spans="1:9" ht="6.75" customHeight="1">
      <c r="A3" s="4"/>
      <c r="B3" s="4"/>
      <c r="C3" s="4"/>
      <c r="D3" s="4"/>
      <c r="E3" s="4"/>
      <c r="F3" s="4"/>
      <c r="G3" s="4"/>
      <c r="H3" s="4"/>
      <c r="I3" s="4"/>
    </row>
    <row r="4" spans="1:9" ht="6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>
      <c r="A5" s="4"/>
      <c r="B5" s="17" t="s">
        <v>241</v>
      </c>
      <c r="C5" s="4"/>
      <c r="D5" s="4"/>
      <c r="E5" s="4"/>
      <c r="F5" s="4"/>
      <c r="G5" s="4"/>
      <c r="H5" s="4"/>
      <c r="I5" s="4"/>
    </row>
    <row r="6" spans="1:9" s="85" customFormat="1" ht="17.25" customHeight="1">
      <c r="A6" s="197" t="s">
        <v>74</v>
      </c>
      <c r="B6" s="197"/>
      <c r="C6" s="197"/>
      <c r="D6" s="197"/>
      <c r="E6" s="197"/>
      <c r="F6" s="197"/>
      <c r="G6" s="197"/>
      <c r="H6" s="197"/>
      <c r="I6" s="197"/>
    </row>
    <row r="7" spans="1:9" s="85" customFormat="1" ht="9.75" customHeight="1">
      <c r="A7" s="83"/>
      <c r="B7" s="84"/>
      <c r="C7" s="83"/>
      <c r="D7" s="83"/>
      <c r="E7" s="83"/>
      <c r="F7" s="83"/>
      <c r="G7" s="83"/>
      <c r="H7" s="83"/>
      <c r="I7" s="83"/>
    </row>
    <row r="8" spans="3:9" ht="15.75">
      <c r="C8" s="198" t="s">
        <v>106</v>
      </c>
      <c r="D8" s="198"/>
      <c r="E8" s="198"/>
      <c r="F8" s="198"/>
      <c r="G8" s="198"/>
      <c r="H8" s="198"/>
      <c r="I8" s="198"/>
    </row>
    <row r="9" spans="1:9" ht="6" customHeight="1" thickBot="1">
      <c r="A9" s="5"/>
      <c r="B9" s="5"/>
      <c r="C9" s="5"/>
      <c r="D9" s="5"/>
      <c r="E9" s="5"/>
      <c r="F9" s="5"/>
      <c r="G9" s="5"/>
      <c r="H9" s="5"/>
      <c r="I9" s="5"/>
    </row>
    <row r="10" spans="1:9" ht="13.5" thickBot="1">
      <c r="A10" s="195" t="s">
        <v>67</v>
      </c>
      <c r="B10" s="195" t="s">
        <v>70</v>
      </c>
      <c r="C10" s="15" t="s">
        <v>2</v>
      </c>
      <c r="D10" s="192" t="s">
        <v>3</v>
      </c>
      <c r="E10" s="193"/>
      <c r="F10" s="193"/>
      <c r="G10" s="193"/>
      <c r="H10" s="193"/>
      <c r="I10" s="194"/>
    </row>
    <row r="11" spans="1:9" ht="13.5" thickBot="1">
      <c r="A11" s="196"/>
      <c r="B11" s="196"/>
      <c r="C11" s="142" t="s">
        <v>28</v>
      </c>
      <c r="D11" s="142" t="s">
        <v>29</v>
      </c>
      <c r="E11" s="142" t="s">
        <v>30</v>
      </c>
      <c r="F11" s="142" t="s">
        <v>31</v>
      </c>
      <c r="G11" s="142" t="s">
        <v>32</v>
      </c>
      <c r="H11" s="147" t="s">
        <v>33</v>
      </c>
      <c r="I11" s="142" t="s">
        <v>34</v>
      </c>
    </row>
    <row r="12" spans="1:9" ht="12.75">
      <c r="A12" s="6">
        <v>1</v>
      </c>
      <c r="B12" s="37" t="s">
        <v>89</v>
      </c>
      <c r="C12" s="230"/>
      <c r="D12" s="231"/>
      <c r="E12" s="231"/>
      <c r="F12" s="231"/>
      <c r="G12" s="231"/>
      <c r="H12" s="231"/>
      <c r="I12" s="231"/>
    </row>
    <row r="13" spans="1:9" ht="12.75">
      <c r="A13" s="7">
        <v>2</v>
      </c>
      <c r="B13" s="38" t="s">
        <v>90</v>
      </c>
      <c r="C13" s="232"/>
      <c r="D13" s="233"/>
      <c r="E13" s="233"/>
      <c r="F13" s="233"/>
      <c r="G13" s="233"/>
      <c r="H13" s="233"/>
      <c r="I13" s="233"/>
    </row>
    <row r="14" spans="1:9" ht="12.75">
      <c r="A14" s="7">
        <v>3</v>
      </c>
      <c r="B14" s="38" t="s">
        <v>91</v>
      </c>
      <c r="C14" s="232"/>
      <c r="D14" s="234"/>
      <c r="E14" s="234"/>
      <c r="F14" s="234"/>
      <c r="G14" s="234"/>
      <c r="H14" s="234"/>
      <c r="I14" s="234"/>
    </row>
    <row r="15" spans="1:9" ht="13.5" thickBot="1">
      <c r="A15" s="8">
        <v>4</v>
      </c>
      <c r="B15" s="39" t="s">
        <v>92</v>
      </c>
      <c r="C15" s="235"/>
      <c r="D15" s="235"/>
      <c r="E15" s="235"/>
      <c r="F15" s="235"/>
      <c r="G15" s="235"/>
      <c r="H15" s="235"/>
      <c r="I15" s="235"/>
    </row>
    <row r="16" spans="1:9" ht="13.5" thickBot="1">
      <c r="A16" s="11"/>
      <c r="B16" s="12"/>
      <c r="C16" s="145"/>
      <c r="D16" s="145"/>
      <c r="E16" s="145"/>
      <c r="F16" s="145"/>
      <c r="G16" s="145"/>
      <c r="H16" s="145"/>
      <c r="I16" s="145"/>
    </row>
    <row r="17" spans="1:9" ht="13.5" thickBot="1">
      <c r="A17" s="9">
        <v>5</v>
      </c>
      <c r="B17" s="13" t="s">
        <v>94</v>
      </c>
      <c r="C17" s="150"/>
      <c r="D17" s="150"/>
      <c r="E17" s="150"/>
      <c r="F17" s="150"/>
      <c r="G17" s="150"/>
      <c r="H17" s="150"/>
      <c r="I17" s="150"/>
    </row>
    <row r="18" spans="1:9" ht="13.5" thickBot="1">
      <c r="A18" s="16"/>
      <c r="B18" s="153"/>
      <c r="C18" s="154"/>
      <c r="D18" s="154"/>
      <c r="E18" s="154"/>
      <c r="F18" s="154"/>
      <c r="G18" s="154"/>
      <c r="H18" s="154"/>
      <c r="I18" s="154"/>
    </row>
    <row r="19" spans="1:9" ht="12.75">
      <c r="A19" s="151" t="s">
        <v>14</v>
      </c>
      <c r="B19" s="152" t="s">
        <v>13</v>
      </c>
      <c r="C19" s="232"/>
      <c r="D19" s="234"/>
      <c r="E19" s="234"/>
      <c r="F19" s="234"/>
      <c r="G19" s="234"/>
      <c r="H19" s="234"/>
      <c r="I19" s="234"/>
    </row>
    <row r="20" spans="1:9" ht="12.75" customHeight="1">
      <c r="A20" s="7" t="s">
        <v>15</v>
      </c>
      <c r="B20" s="38" t="s">
        <v>234</v>
      </c>
      <c r="C20" s="236"/>
      <c r="D20" s="232"/>
      <c r="E20" s="233"/>
      <c r="F20" s="233"/>
      <c r="G20" s="234"/>
      <c r="H20" s="234"/>
      <c r="I20" s="234"/>
    </row>
    <row r="21" spans="1:9" ht="12.75">
      <c r="A21" s="10" t="s">
        <v>16</v>
      </c>
      <c r="B21" s="40" t="s">
        <v>107</v>
      </c>
      <c r="C21" s="232"/>
      <c r="D21" s="233"/>
      <c r="E21" s="233"/>
      <c r="F21" s="233"/>
      <c r="G21" s="233"/>
      <c r="H21" s="233"/>
      <c r="I21" s="233"/>
    </row>
    <row r="22" spans="1:9" ht="13.5" thickBot="1">
      <c r="A22" s="8" t="s">
        <v>85</v>
      </c>
      <c r="B22" s="39" t="s">
        <v>76</v>
      </c>
      <c r="C22" s="237"/>
      <c r="D22" s="235"/>
      <c r="E22" s="238"/>
      <c r="F22" s="238"/>
      <c r="G22" s="238"/>
      <c r="H22" s="238"/>
      <c r="I22" s="238"/>
    </row>
    <row r="23" spans="1:9" ht="13.5" thickBot="1">
      <c r="A23" s="11"/>
      <c r="B23" s="12"/>
      <c r="C23" s="145"/>
      <c r="D23" s="145"/>
      <c r="E23" s="145"/>
      <c r="F23" s="145"/>
      <c r="G23" s="145"/>
      <c r="H23" s="145"/>
      <c r="I23" s="145"/>
    </row>
    <row r="24" spans="1:9" ht="13.5" thickBot="1">
      <c r="A24" s="6" t="s">
        <v>17</v>
      </c>
      <c r="B24" s="94" t="s">
        <v>75</v>
      </c>
      <c r="C24" s="150"/>
      <c r="D24" s="150"/>
      <c r="E24" s="150"/>
      <c r="F24" s="150"/>
      <c r="G24" s="150"/>
      <c r="H24" s="150"/>
      <c r="I24" s="150"/>
    </row>
    <row r="25" spans="1:9" ht="12.75">
      <c r="A25" s="7" t="s">
        <v>18</v>
      </c>
      <c r="B25" s="95" t="s">
        <v>134</v>
      </c>
      <c r="C25" s="239"/>
      <c r="D25" s="240"/>
      <c r="E25" s="241"/>
      <c r="F25" s="242"/>
      <c r="G25" s="242"/>
      <c r="H25" s="242"/>
      <c r="I25" s="242"/>
    </row>
    <row r="26" spans="1:9" ht="13.5" thickBot="1">
      <c r="A26" s="8" t="s">
        <v>131</v>
      </c>
      <c r="B26" s="96" t="s">
        <v>130</v>
      </c>
      <c r="C26" s="237"/>
      <c r="D26" s="235"/>
      <c r="E26" s="238"/>
      <c r="F26" s="238"/>
      <c r="G26" s="238"/>
      <c r="H26" s="238"/>
      <c r="I26" s="238"/>
    </row>
    <row r="27" spans="1:9" ht="13.5" thickBot="1">
      <c r="A27" s="11"/>
      <c r="B27" s="12"/>
      <c r="C27" s="145"/>
      <c r="D27" s="145"/>
      <c r="E27" s="145"/>
      <c r="F27" s="145"/>
      <c r="G27" s="145"/>
      <c r="H27" s="145"/>
      <c r="I27" s="145"/>
    </row>
    <row r="28" spans="1:9" ht="12.75">
      <c r="A28" s="6" t="s">
        <v>135</v>
      </c>
      <c r="B28" s="37" t="s">
        <v>19</v>
      </c>
      <c r="C28" s="230"/>
      <c r="D28" s="230"/>
      <c r="E28" s="230"/>
      <c r="F28" s="230"/>
      <c r="G28" s="230"/>
      <c r="H28" s="230"/>
      <c r="I28" s="230"/>
    </row>
    <row r="29" spans="1:9" ht="12.75">
      <c r="A29" s="7" t="s">
        <v>136</v>
      </c>
      <c r="B29" s="38" t="s">
        <v>93</v>
      </c>
      <c r="C29" s="232"/>
      <c r="D29" s="232"/>
      <c r="E29" s="232"/>
      <c r="F29" s="232"/>
      <c r="G29" s="232"/>
      <c r="H29" s="232"/>
      <c r="I29" s="232"/>
    </row>
    <row r="30" spans="1:9" ht="12.75">
      <c r="A30" s="7" t="s">
        <v>137</v>
      </c>
      <c r="B30" s="38" t="s">
        <v>21</v>
      </c>
      <c r="C30" s="232"/>
      <c r="D30" s="232"/>
      <c r="E30" s="232"/>
      <c r="F30" s="232"/>
      <c r="G30" s="232"/>
      <c r="H30" s="232"/>
      <c r="I30" s="232"/>
    </row>
    <row r="31" spans="1:9" ht="13.5" thickBot="1">
      <c r="A31" s="8" t="s">
        <v>138</v>
      </c>
      <c r="B31" s="39" t="s">
        <v>23</v>
      </c>
      <c r="C31" s="235"/>
      <c r="D31" s="235"/>
      <c r="E31" s="235"/>
      <c r="F31" s="235"/>
      <c r="G31" s="235"/>
      <c r="H31" s="235"/>
      <c r="I31" s="235"/>
    </row>
    <row r="32" spans="1:9" ht="13.5" thickBot="1">
      <c r="A32" s="11"/>
      <c r="B32" s="12"/>
      <c r="C32" s="145"/>
      <c r="D32" s="145"/>
      <c r="E32" s="145"/>
      <c r="F32" s="145"/>
      <c r="G32" s="145"/>
      <c r="H32" s="145"/>
      <c r="I32" s="145"/>
    </row>
    <row r="33" spans="1:9" ht="13.5" thickBot="1">
      <c r="A33" s="9">
        <v>9</v>
      </c>
      <c r="B33" s="82" t="s">
        <v>108</v>
      </c>
      <c r="C33" s="150"/>
      <c r="D33" s="243"/>
      <c r="E33" s="243"/>
      <c r="F33" s="243"/>
      <c r="G33" s="243"/>
      <c r="H33" s="243"/>
      <c r="I33" s="244"/>
    </row>
    <row r="34" spans="1:9" ht="13.5" thickBot="1">
      <c r="A34" s="16"/>
      <c r="B34" s="12"/>
      <c r="C34" s="145"/>
      <c r="D34" s="145"/>
      <c r="E34" s="145"/>
      <c r="F34" s="145"/>
      <c r="G34" s="145"/>
      <c r="H34" s="145"/>
      <c r="I34" s="145"/>
    </row>
    <row r="35" spans="1:9" ht="12.75">
      <c r="A35" s="6" t="s">
        <v>24</v>
      </c>
      <c r="B35" s="51" t="s">
        <v>86</v>
      </c>
      <c r="C35" s="245">
        <f>'Anexo I-B'!D9+'Anexo I-B'!D10+'Anexo I-C'!C19+'Anexo I-C'!C20+'Anexo I-C'!C21+'Anexo I-C'!C22-('Anexo I-C'!C24+'Anexo I-C'!C25+'Anexo I-C'!C26+'Anexo I-C'!C28+'Anexo I-C'!C29+'Anexo I-C'!C30+'Anexo I-C'!C31)</f>
        <v>0</v>
      </c>
      <c r="D35" s="245">
        <f aca="true" t="shared" si="0" ref="D35:I35">IF((C35+D19+D20+D21+D22-(D24+D25+D26+D28+D29+D30+D31))&lt;0,0,(C35+D19+D20+D21+D22-(D24+D25+D26+D28+D29+D30+D31)))</f>
        <v>0</v>
      </c>
      <c r="E35" s="245">
        <f t="shared" si="0"/>
        <v>0</v>
      </c>
      <c r="F35" s="245">
        <f t="shared" si="0"/>
        <v>0</v>
      </c>
      <c r="G35" s="245">
        <f t="shared" si="0"/>
        <v>0</v>
      </c>
      <c r="H35" s="245">
        <f t="shared" si="0"/>
        <v>0</v>
      </c>
      <c r="I35" s="245">
        <f t="shared" si="0"/>
        <v>0</v>
      </c>
    </row>
    <row r="36" spans="1:9" ht="12.75">
      <c r="A36" s="7" t="s">
        <v>25</v>
      </c>
      <c r="B36" s="52" t="s">
        <v>11</v>
      </c>
      <c r="C36" s="240"/>
      <c r="D36" s="241"/>
      <c r="E36" s="241"/>
      <c r="F36" s="241"/>
      <c r="G36" s="241"/>
      <c r="H36" s="241"/>
      <c r="I36" s="241"/>
    </row>
    <row r="37" spans="1:9" ht="12.75">
      <c r="A37" s="7" t="s">
        <v>26</v>
      </c>
      <c r="B37" s="52" t="s">
        <v>87</v>
      </c>
      <c r="C37" s="246">
        <f>IF(('Anexo I-B'!D12+'Anexo I-C'!C14-'Anexo I-C'!C19-'Anexo I-C'!C20)&lt;0,0,'Anexo I-B'!D12+'Anexo I-C'!C14-'Anexo I-C'!C19-'Anexo I-C'!C20)</f>
        <v>0</v>
      </c>
      <c r="D37" s="246">
        <f aca="true" t="shared" si="1" ref="D37:I37">IF((C37+D14-D19-D20)&lt;0,0,C37+D14-D19-D20)</f>
        <v>0</v>
      </c>
      <c r="E37" s="246">
        <f t="shared" si="1"/>
        <v>0</v>
      </c>
      <c r="F37" s="246">
        <f t="shared" si="1"/>
        <v>0</v>
      </c>
      <c r="G37" s="246">
        <f t="shared" si="1"/>
        <v>0</v>
      </c>
      <c r="H37" s="246">
        <f t="shared" si="1"/>
        <v>0</v>
      </c>
      <c r="I37" s="246">
        <f t="shared" si="1"/>
        <v>0</v>
      </c>
    </row>
    <row r="38" spans="1:9" ht="12.75">
      <c r="A38" s="7" t="s">
        <v>27</v>
      </c>
      <c r="B38" s="52" t="s">
        <v>167</v>
      </c>
      <c r="C38" s="246">
        <f>IF(('Anexo I-B'!D19+'Anexo I-C'!C33-'Anexo I-C'!C25)&lt;0,0,'Anexo I-B'!D19+'Anexo I-C'!C33-'Anexo I-C'!C25)</f>
        <v>0</v>
      </c>
      <c r="D38" s="246">
        <f aca="true" t="shared" si="2" ref="D38:I38">IF((C38+D33-D25)&lt;0,0,C38+D33-D25)</f>
        <v>0</v>
      </c>
      <c r="E38" s="246">
        <f t="shared" si="2"/>
        <v>0</v>
      </c>
      <c r="F38" s="246">
        <f t="shared" si="2"/>
        <v>0</v>
      </c>
      <c r="G38" s="246">
        <f t="shared" si="2"/>
        <v>0</v>
      </c>
      <c r="H38" s="246">
        <f t="shared" si="2"/>
        <v>0</v>
      </c>
      <c r="I38" s="246">
        <f t="shared" si="2"/>
        <v>0</v>
      </c>
    </row>
    <row r="39" spans="1:9" ht="13.5" thickBot="1">
      <c r="A39" s="8" t="s">
        <v>88</v>
      </c>
      <c r="B39" s="53" t="s">
        <v>107</v>
      </c>
      <c r="C39" s="247">
        <f>IF(('Anexo I-B'!D20+'Anexo I-C'!C21-'Anexo I-C'!C26)&lt;0,0,'Anexo I-B'!D20+'Anexo I-C'!C21-'Anexo I-C'!C26)</f>
        <v>0</v>
      </c>
      <c r="D39" s="247">
        <f aca="true" t="shared" si="3" ref="D39:I39">IF((C39+D21-D26)&lt;0,0,C39+D21-D26)</f>
        <v>0</v>
      </c>
      <c r="E39" s="247">
        <f t="shared" si="3"/>
        <v>0</v>
      </c>
      <c r="F39" s="247">
        <f t="shared" si="3"/>
        <v>0</v>
      </c>
      <c r="G39" s="247">
        <f t="shared" si="3"/>
        <v>0</v>
      </c>
      <c r="H39" s="247">
        <f t="shared" si="3"/>
        <v>0</v>
      </c>
      <c r="I39" s="247">
        <f t="shared" si="3"/>
        <v>0</v>
      </c>
    </row>
    <row r="40" spans="1:9" ht="12.75">
      <c r="A40" s="11"/>
      <c r="B40" s="12"/>
      <c r="C40" s="89"/>
      <c r="D40" s="89"/>
      <c r="E40" s="89"/>
      <c r="F40" s="89"/>
      <c r="G40" s="89"/>
      <c r="H40" s="89"/>
      <c r="I40" s="89"/>
    </row>
    <row r="41" spans="6:9" ht="12.75">
      <c r="F41" s="86"/>
      <c r="G41" s="86"/>
      <c r="H41" s="86"/>
      <c r="I41" s="86"/>
    </row>
    <row r="42" spans="1:9" ht="12.75">
      <c r="A42" s="171" t="s">
        <v>132</v>
      </c>
      <c r="B42" s="171"/>
      <c r="C42" s="172"/>
      <c r="D42" s="90"/>
      <c r="E42" s="90"/>
      <c r="F42" s="189" t="s">
        <v>133</v>
      </c>
      <c r="G42" s="190"/>
      <c r="H42" s="190"/>
      <c r="I42" s="190"/>
    </row>
  </sheetData>
  <sheetProtection password="CB39" sheet="1" objects="1" scenarios="1" selectLockedCells="1"/>
  <mergeCells count="8">
    <mergeCell ref="F42:I42"/>
    <mergeCell ref="A42:C42"/>
    <mergeCell ref="A1:I1"/>
    <mergeCell ref="D10:I10"/>
    <mergeCell ref="A10:A11"/>
    <mergeCell ref="B10:B11"/>
    <mergeCell ref="A6:I6"/>
    <mergeCell ref="C8:I8"/>
  </mergeCells>
  <conditionalFormatting sqref="D40:I40">
    <cfRule type="cellIs" priority="1" dxfId="0" operator="greaterThan" stopIfTrue="1">
      <formula>C40+D27+#REF!+D27-D28</formula>
    </cfRule>
  </conditionalFormatting>
  <dataValidations count="10">
    <dataValidation type="decimal" operator="greaterThanOrEqual" allowBlank="1" showErrorMessage="1" errorTitle="Erro de Preenchimento!" error="Este campo só aceita valor numérico maior ou igual a zero." sqref="C40:I40">
      <formula1>0</formula1>
    </dataValidation>
    <dataValidation allowBlank="1" showErrorMessage="1" promptTitle="Informações dos próximos meses" prompt="As informações referem-se aos seis meses seguintes àquele em que o requerimento de habilitação for protocolizado." sqref="C27:I27 A10:B10 C10:I11 C16:I16 C18:I18 C23:I23 A12:B40"/>
    <dataValidation type="decimal" operator="greaterThanOrEqual" allowBlank="1" showInputMessage="1" showErrorMessage="1" errorTitle="Erro de preenchimento!" error="Esta célula só aceita valor numérico igual ou supperior a zero." sqref="C37:I39 C32:I32 C35:I35">
      <formula1>0</formula1>
    </dataValidation>
    <dataValidation allowBlank="1" showInputMessage="1" showErrorMessage="1" promptTitle="Mês atual" prompt="Mês em que o requerimento de habilitação foi protocolizado." sqref="C11"/>
    <dataValidation allowBlank="1" showInputMessage="1" showErrorMessage="1" promptTitle="Mês seguinte" prompt="Mês seguinte àquele em que o requerimento de habilitação foi protocolizado." sqref="D11"/>
    <dataValidation allowBlank="1" showInputMessage="1" showErrorMessage="1" promptTitle="Segundo mês seguinte" prompt="Segundo mês seguinte àquele em que o requerimento de habilitação foi protocolizado." sqref="E11"/>
    <dataValidation allowBlank="1" showInputMessage="1" showErrorMessage="1" promptTitle="Terceiro mês seguinte" prompt="Terceiro mês seguinte àquele em que o requerimento de habilitação foi protocolizado." sqref="F11"/>
    <dataValidation allowBlank="1" showInputMessage="1" showErrorMessage="1" promptTitle="Quarto mês seguinte" prompt="Quiarto mês seguinte àquele em que o requerimento de habilitação foi protocolizado." sqref="G11"/>
    <dataValidation allowBlank="1" showInputMessage="1" showErrorMessage="1" promptTitle="Quinto mês seguinte" prompt="Quinto mês seguinte àquele em que o requerimento de habilitação foi protocolizado." sqref="H11"/>
    <dataValidation allowBlank="1" showInputMessage="1" showErrorMessage="1" promptTitle="Sexto mês seguinte" prompt="Sexto mês seguinte àquele em que o requerimento de habilitação foi protocolizado." sqref="I11"/>
  </dataValidations>
  <printOptions/>
  <pageMargins left="0" right="0" top="0.7086614173228347" bottom="0.5511811023622047" header="0.4330708661417323" footer="0.5118110236220472"/>
  <pageSetup horizontalDpi="600" verticalDpi="600" orientation="landscape" paperSize="9" scale="85" r:id="rId4"/>
  <headerFooter alignWithMargins="0">
    <oddFooter>&amp;CVersão 3</oddFooter>
  </headerFooter>
  <drawing r:id="rId3"/>
  <legacyDrawing r:id="rId2"/>
  <oleObjects>
    <oleObject progId="CorelDraw.Gráficos.7" shapeId="32755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A1:M32"/>
  <sheetViews>
    <sheetView workbookViewId="0" topLeftCell="A19">
      <selection activeCell="A31" sqref="A31"/>
    </sheetView>
  </sheetViews>
  <sheetFormatPr defaultColWidth="9.140625" defaultRowHeight="12.75"/>
  <cols>
    <col min="1" max="1" width="12.421875" style="0" bestFit="1" customWidth="1"/>
    <col min="2" max="2" width="12.8515625" style="0" bestFit="1" customWidth="1"/>
  </cols>
  <sheetData>
    <row r="1" spans="1:3" ht="12.75">
      <c r="A1" s="127" t="s">
        <v>171</v>
      </c>
      <c r="B1" s="127" t="s">
        <v>173</v>
      </c>
      <c r="C1" s="127" t="s">
        <v>172</v>
      </c>
    </row>
    <row r="2" spans="1:13" ht="27.75" customHeight="1">
      <c r="A2" s="130">
        <v>1</v>
      </c>
      <c r="B2" s="130" t="s">
        <v>180</v>
      </c>
      <c r="C2" s="199" t="s">
        <v>209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ht="27" customHeight="1">
      <c r="A3" s="130">
        <v>2</v>
      </c>
      <c r="B3" s="130" t="s">
        <v>181</v>
      </c>
      <c r="C3" s="199" t="s">
        <v>210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ht="27" customHeight="1">
      <c r="A4" s="130">
        <v>3</v>
      </c>
      <c r="B4" s="130" t="s">
        <v>175</v>
      </c>
      <c r="C4" s="199" t="s">
        <v>220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38.25" customHeight="1">
      <c r="A5" s="130">
        <v>4</v>
      </c>
      <c r="B5" s="130" t="s">
        <v>176</v>
      </c>
      <c r="C5" s="199" t="s">
        <v>211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</row>
    <row r="6" spans="1:13" ht="27" customHeight="1">
      <c r="A6" s="130">
        <v>5</v>
      </c>
      <c r="B6" s="130"/>
      <c r="C6" s="201" t="s">
        <v>212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spans="1:13" ht="27" customHeight="1">
      <c r="A7" s="130" t="s">
        <v>14</v>
      </c>
      <c r="B7" s="130" t="s">
        <v>174</v>
      </c>
      <c r="C7" s="199" t="s">
        <v>182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</row>
    <row r="8" spans="1:13" ht="27" customHeight="1">
      <c r="A8" s="130" t="s">
        <v>15</v>
      </c>
      <c r="B8" s="130"/>
      <c r="C8" s="201" t="s">
        <v>183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</row>
    <row r="9" spans="1:2" ht="27" customHeight="1">
      <c r="A9" s="130" t="s">
        <v>16</v>
      </c>
      <c r="B9" s="130"/>
    </row>
    <row r="10" spans="1:2" ht="27" customHeight="1">
      <c r="A10" s="130" t="s">
        <v>85</v>
      </c>
      <c r="B10" s="130"/>
    </row>
    <row r="11" spans="1:13" ht="27" customHeight="1">
      <c r="A11" s="130" t="s">
        <v>17</v>
      </c>
      <c r="B11" s="130" t="s">
        <v>184</v>
      </c>
      <c r="C11" s="199" t="s">
        <v>0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</row>
    <row r="12" spans="1:13" ht="27" customHeight="1">
      <c r="A12" s="130" t="s">
        <v>18</v>
      </c>
      <c r="B12" s="130"/>
      <c r="C12" s="201" t="s">
        <v>1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</row>
    <row r="13" spans="1:13" ht="27" customHeight="1">
      <c r="A13" s="130" t="s">
        <v>131</v>
      </c>
      <c r="B13" s="130"/>
      <c r="C13" s="199" t="s">
        <v>185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1:13" ht="27" customHeight="1">
      <c r="A14" s="130" t="s">
        <v>135</v>
      </c>
      <c r="B14" s="130" t="s">
        <v>186</v>
      </c>
      <c r="C14" s="201" t="s">
        <v>219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</row>
    <row r="15" spans="1:13" ht="27" customHeight="1">
      <c r="A15" s="130" t="s">
        <v>136</v>
      </c>
      <c r="B15" s="130"/>
      <c r="C15" s="201" t="s">
        <v>213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</row>
    <row r="16" spans="1:13" ht="27" customHeight="1">
      <c r="A16" s="130" t="s">
        <v>137</v>
      </c>
      <c r="B16" s="130"/>
      <c r="C16" s="201" t="s">
        <v>214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</row>
    <row r="17" spans="1:13" ht="27" customHeight="1">
      <c r="A17" s="130" t="s">
        <v>138</v>
      </c>
      <c r="B17" s="130"/>
      <c r="C17" s="201" t="s">
        <v>215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</row>
    <row r="18" spans="1:2" ht="27" customHeight="1">
      <c r="A18" s="130">
        <v>9</v>
      </c>
      <c r="B18" s="130"/>
    </row>
    <row r="19" spans="1:13" ht="27" customHeight="1">
      <c r="A19" s="130" t="s">
        <v>222</v>
      </c>
      <c r="B19" s="130" t="s">
        <v>190</v>
      </c>
      <c r="C19" s="201" t="s">
        <v>216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</row>
    <row r="20" spans="1:13" ht="27" customHeight="1">
      <c r="A20" s="130" t="s">
        <v>25</v>
      </c>
      <c r="B20" s="130" t="s">
        <v>191</v>
      </c>
      <c r="C20" s="199" t="s">
        <v>217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</row>
    <row r="21" spans="1:13" ht="27" customHeight="1">
      <c r="A21" s="130" t="s">
        <v>223</v>
      </c>
      <c r="B21" s="130" t="s">
        <v>192</v>
      </c>
      <c r="C21" s="199" t="s">
        <v>218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</row>
    <row r="22" spans="1:13" ht="27" customHeight="1">
      <c r="A22" s="130" t="s">
        <v>224</v>
      </c>
      <c r="B22" s="130" t="s">
        <v>193</v>
      </c>
      <c r="C22" s="199" t="s">
        <v>194</v>
      </c>
      <c r="D22" s="200"/>
      <c r="E22" s="200"/>
      <c r="F22" s="200"/>
      <c r="G22" s="200"/>
      <c r="H22" s="200"/>
      <c r="I22" s="200"/>
      <c r="J22" s="200"/>
      <c r="K22" s="200"/>
      <c r="L22" s="200"/>
      <c r="M22" s="200"/>
    </row>
    <row r="23" spans="1:13" ht="27" customHeight="1">
      <c r="A23" s="130" t="s">
        <v>225</v>
      </c>
      <c r="B23" s="130" t="s">
        <v>195</v>
      </c>
      <c r="C23" s="199" t="s">
        <v>196</v>
      </c>
      <c r="D23" s="200"/>
      <c r="E23" s="200"/>
      <c r="F23" s="200"/>
      <c r="G23" s="200"/>
      <c r="H23" s="200"/>
      <c r="I23" s="200"/>
      <c r="J23" s="200"/>
      <c r="K23" s="200"/>
      <c r="L23" s="200"/>
      <c r="M23" s="200"/>
    </row>
    <row r="24" spans="1:13" ht="27" customHeight="1">
      <c r="A24" s="130" t="s">
        <v>177</v>
      </c>
      <c r="B24" s="130"/>
      <c r="C24" s="201" t="s">
        <v>189</v>
      </c>
      <c r="D24" s="202"/>
      <c r="E24" s="202"/>
      <c r="F24" s="202"/>
      <c r="G24" s="202"/>
      <c r="H24" s="202"/>
      <c r="I24" s="202"/>
      <c r="J24" s="202"/>
      <c r="K24" s="202"/>
      <c r="L24" s="202"/>
      <c r="M24" s="202"/>
    </row>
    <row r="25" spans="1:3" ht="28.5" customHeight="1">
      <c r="A25" s="130" t="s">
        <v>226</v>
      </c>
      <c r="B25" s="130"/>
      <c r="C25" t="str">
        <f>"O valor máximo admitido para o saldo de Caixa (Linha 1 do Anexo I-B) será de "&amp;Calculos!J29&amp;" (veja as instruções de preenchimento respectivas)."</f>
        <v>O valor máximo admitido para o saldo de Caixa (Linha 1 do Anexo I-B) será de 0 (veja as instruções de preenchimento respectivas).</v>
      </c>
    </row>
    <row r="26" spans="1:3" ht="28.5" customHeight="1">
      <c r="A26" s="130" t="s">
        <v>227</v>
      </c>
      <c r="B26" s="130"/>
      <c r="C26" t="str">
        <f>"Será indispensável a apresentação de extratos bancários que comprovem o saldo em bancos, indicado na Linha 2 do Anexo I-B (veja as instruções de preenchimento respectivas). "</f>
        <v>Será indispensável a apresentação de extratos bancários que comprovem o saldo em bancos, indicado na Linha 2 do Anexo I-B (veja as instruções de preenchimento respectivas). </v>
      </c>
    </row>
    <row r="27" spans="1:3" ht="28.5" customHeight="1">
      <c r="A27" s="130" t="s">
        <v>228</v>
      </c>
      <c r="B27" s="130"/>
      <c r="C27" t="str">
        <f>"Como o valor do estoque indicado (Linha 3 do Anexo I-B) é superior a "&amp;Calculos!D31&amp;" este dado estará sujeito a comprovação (veja as instruções de preenchimento respectivas)."</f>
        <v>Como o valor do estoque indicado (Linha 3 do Anexo I-B) é superior a 0 este dado estará sujeito a comprovação (veja as instruções de preenchimento respectivas).</v>
      </c>
    </row>
    <row r="28" spans="1:3" ht="28.5" customHeight="1">
      <c r="A28" s="130" t="s">
        <v>229</v>
      </c>
      <c r="B28" s="130"/>
      <c r="C28" t="str">
        <f>"Como o valor do estoque indicado (Linha 4 do Anexo I-B) é superior a "&amp;Calculos!D32&amp;" este dado estará sujeito a comprovação   (veja as instruções de preenchimento respectivas)."</f>
        <v>Como o valor do estoque indicado (Linha 4 do Anexo I-B) é superior a 0 este dado estará sujeito a comprovação   (veja as instruções de preenchimento respectivas).</v>
      </c>
    </row>
    <row r="29" spans="1:3" ht="28.5" customHeight="1">
      <c r="A29" s="130" t="s">
        <v>230</v>
      </c>
      <c r="B29" s="130"/>
      <c r="C29" t="s">
        <v>231</v>
      </c>
    </row>
    <row r="30" spans="1:3" ht="28.5" customHeight="1">
      <c r="A30" s="130" t="s">
        <v>233</v>
      </c>
      <c r="B30" s="130"/>
      <c r="C30" t="s">
        <v>232</v>
      </c>
    </row>
    <row r="31" spans="1:2" ht="28.5" customHeight="1">
      <c r="A31" s="130"/>
      <c r="B31" s="130"/>
    </row>
    <row r="32" spans="1:2" ht="28.5" customHeight="1">
      <c r="A32" s="130"/>
      <c r="B32" s="130"/>
    </row>
  </sheetData>
  <mergeCells count="20">
    <mergeCell ref="C2:M2"/>
    <mergeCell ref="C3:M3"/>
    <mergeCell ref="C4:M4"/>
    <mergeCell ref="C5:M5"/>
    <mergeCell ref="C6:M6"/>
    <mergeCell ref="C7:M7"/>
    <mergeCell ref="C8:M8"/>
    <mergeCell ref="C11:M11"/>
    <mergeCell ref="C12:M12"/>
    <mergeCell ref="C13:M13"/>
    <mergeCell ref="C14:M14"/>
    <mergeCell ref="C15:M15"/>
    <mergeCell ref="C16:M16"/>
    <mergeCell ref="C17:M17"/>
    <mergeCell ref="C19:M19"/>
    <mergeCell ref="C20:M20"/>
    <mergeCell ref="C21:M21"/>
    <mergeCell ref="C22:M22"/>
    <mergeCell ref="C23:M23"/>
    <mergeCell ref="C24:M24"/>
  </mergeCells>
  <printOptions/>
  <pageMargins left="0.75" right="0.75" top="1" bottom="1" header="0.492125985" footer="0.49212598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/>
  <dimension ref="A1:J128"/>
  <sheetViews>
    <sheetView zoomScale="75" zoomScaleNormal="75" workbookViewId="0" topLeftCell="A61">
      <selection activeCell="D70" sqref="D70"/>
    </sheetView>
  </sheetViews>
  <sheetFormatPr defaultColWidth="9.140625" defaultRowHeight="12.75"/>
  <cols>
    <col min="2" max="2" width="54.28125" style="0" customWidth="1"/>
    <col min="3" max="3" width="14.28125" style="0" customWidth="1"/>
    <col min="4" max="4" width="15.57421875" style="0" customWidth="1"/>
    <col min="5" max="5" width="14.28125" style="0" customWidth="1"/>
    <col min="6" max="6" width="14.140625" style="0" customWidth="1"/>
    <col min="7" max="7" width="14.8515625" style="0" customWidth="1"/>
    <col min="8" max="8" width="14.00390625" style="0" customWidth="1"/>
    <col min="9" max="9" width="14.140625" style="0" customWidth="1"/>
    <col min="10" max="10" width="13.28125" style="0" customWidth="1"/>
  </cols>
  <sheetData>
    <row r="1" spans="1:10" ht="13.5" thickBot="1">
      <c r="A1" s="156" t="s">
        <v>67</v>
      </c>
      <c r="B1" s="156" t="s">
        <v>69</v>
      </c>
      <c r="C1" s="173" t="s">
        <v>101</v>
      </c>
      <c r="D1" s="174"/>
      <c r="E1" s="155"/>
      <c r="F1" s="3"/>
      <c r="G1" s="3"/>
      <c r="H1" s="3"/>
      <c r="I1" s="3"/>
      <c r="J1" s="3"/>
    </row>
    <row r="2" spans="1:10" ht="13.5" thickBot="1">
      <c r="A2" s="175"/>
      <c r="B2" s="176"/>
      <c r="C2" s="55" t="s">
        <v>98</v>
      </c>
      <c r="D2" s="55" t="s">
        <v>97</v>
      </c>
      <c r="E2" s="56" t="s">
        <v>96</v>
      </c>
      <c r="F2" s="3"/>
      <c r="G2" s="3"/>
      <c r="H2" s="3"/>
      <c r="I2" s="3"/>
      <c r="J2" s="3"/>
    </row>
    <row r="3" spans="1:10" ht="12.75">
      <c r="A3" s="57">
        <v>1</v>
      </c>
      <c r="B3" s="58" t="s">
        <v>4</v>
      </c>
      <c r="C3" s="59">
        <f>'Anexo I-A'!C12</f>
        <v>0</v>
      </c>
      <c r="D3" s="60">
        <f>'Anexo I-A'!D12</f>
        <v>0</v>
      </c>
      <c r="E3" s="61">
        <f>'Anexo I-A'!E12</f>
        <v>0</v>
      </c>
      <c r="F3" s="3"/>
      <c r="G3" s="3" t="s">
        <v>141</v>
      </c>
      <c r="H3" s="3"/>
      <c r="I3" s="3"/>
      <c r="J3" s="3"/>
    </row>
    <row r="4" spans="1:10" ht="12.75">
      <c r="A4" s="62" t="s">
        <v>6</v>
      </c>
      <c r="B4" s="63" t="s">
        <v>111</v>
      </c>
      <c r="C4" s="64">
        <f>'Anexo I-A'!C13</f>
        <v>0</v>
      </c>
      <c r="D4" s="65">
        <f>'Anexo I-A'!D13</f>
        <v>0</v>
      </c>
      <c r="E4" s="66">
        <f>'Anexo I-A'!E13</f>
        <v>0</v>
      </c>
      <c r="F4" s="3"/>
      <c r="G4" s="3" t="s">
        <v>142</v>
      </c>
      <c r="H4" s="3"/>
      <c r="I4" s="3"/>
      <c r="J4" s="3">
        <f>IF((C3+D3+E3)=0,0.2,((C4+D4+E4+C6+D6+E6+C8+D8+E8+C10+D10+E10)/(C3+D3+E3)))</f>
        <v>0.2</v>
      </c>
    </row>
    <row r="5" spans="1:10" ht="12.75">
      <c r="A5" s="67" t="s">
        <v>7</v>
      </c>
      <c r="B5" s="63" t="s">
        <v>112</v>
      </c>
      <c r="C5" s="64">
        <f>'Anexo I-A'!C14</f>
        <v>0</v>
      </c>
      <c r="D5" s="65">
        <f>'Anexo I-A'!D14</f>
        <v>0</v>
      </c>
      <c r="E5" s="66">
        <f>'Anexo I-A'!E14</f>
        <v>0</v>
      </c>
      <c r="F5" s="3"/>
      <c r="G5" s="3" t="s">
        <v>155</v>
      </c>
      <c r="H5" s="3"/>
      <c r="I5" s="3"/>
      <c r="J5" s="100">
        <f>C3+D3+E3</f>
        <v>0</v>
      </c>
    </row>
    <row r="6" spans="1:10" ht="12.75">
      <c r="A6" s="67" t="s">
        <v>57</v>
      </c>
      <c r="B6" s="63" t="s">
        <v>109</v>
      </c>
      <c r="C6" s="64">
        <f>'Anexo I-A'!C15</f>
        <v>0</v>
      </c>
      <c r="D6" s="65">
        <f>'Anexo I-A'!D15</f>
        <v>0</v>
      </c>
      <c r="E6" s="66">
        <f>'Anexo I-A'!E15</f>
        <v>0</v>
      </c>
      <c r="F6" s="3"/>
      <c r="G6" s="3" t="s">
        <v>151</v>
      </c>
      <c r="H6" s="3"/>
      <c r="I6" s="3"/>
      <c r="J6" s="3">
        <f>IF(J5=0,0,((C4+D4+E4+C5+D5+E5)/J5))</f>
        <v>0</v>
      </c>
    </row>
    <row r="7" spans="1:10" ht="12.75">
      <c r="A7" s="67" t="s">
        <v>58</v>
      </c>
      <c r="B7" s="68" t="s">
        <v>110</v>
      </c>
      <c r="C7" s="69">
        <f>'Anexo I-A'!C16</f>
        <v>0</v>
      </c>
      <c r="D7" s="70">
        <f>'Anexo I-A'!D16</f>
        <v>0</v>
      </c>
      <c r="E7" s="71">
        <f>'Anexo I-A'!E16</f>
        <v>0</v>
      </c>
      <c r="F7" s="3"/>
      <c r="G7" s="3" t="s">
        <v>152</v>
      </c>
      <c r="H7" s="3"/>
      <c r="I7" s="3"/>
      <c r="J7" s="3">
        <f>IF(J5=0,0,((C6+D6+E6+C7+D7+E7)/J5))</f>
        <v>0</v>
      </c>
    </row>
    <row r="8" spans="1:10" ht="12.75">
      <c r="A8" s="67" t="s">
        <v>114</v>
      </c>
      <c r="B8" s="68" t="s">
        <v>113</v>
      </c>
      <c r="C8" s="69">
        <f>'Anexo I-A'!C17</f>
        <v>0</v>
      </c>
      <c r="D8" s="70">
        <f>'Anexo I-A'!D17</f>
        <v>0</v>
      </c>
      <c r="E8" s="71">
        <f>'Anexo I-A'!E17</f>
        <v>0</v>
      </c>
      <c r="F8" s="3"/>
      <c r="G8" s="3" t="s">
        <v>153</v>
      </c>
      <c r="H8" s="3"/>
      <c r="I8" s="3"/>
      <c r="J8" s="3">
        <f>IF(J5=0,0,((C8+D8+E8+C9+D9+E9)/J5))</f>
        <v>0</v>
      </c>
    </row>
    <row r="9" spans="1:10" ht="12.75">
      <c r="A9" s="67" t="s">
        <v>115</v>
      </c>
      <c r="B9" s="68" t="s">
        <v>119</v>
      </c>
      <c r="C9" s="69">
        <f>'Anexo I-A'!C18</f>
        <v>0</v>
      </c>
      <c r="D9" s="70">
        <f>'Anexo I-A'!D18</f>
        <v>0</v>
      </c>
      <c r="E9" s="71">
        <f>'Anexo I-A'!E18</f>
        <v>0</v>
      </c>
      <c r="F9" s="3"/>
      <c r="G9" s="3" t="s">
        <v>154</v>
      </c>
      <c r="H9" s="3"/>
      <c r="I9" s="3"/>
      <c r="J9" s="3">
        <f>IF(J5=0,0,((C10+D10+E10+C11+D11+E11)/J5))</f>
        <v>0</v>
      </c>
    </row>
    <row r="10" spans="1:10" ht="12.75">
      <c r="A10" s="67" t="s">
        <v>116</v>
      </c>
      <c r="B10" s="68" t="s">
        <v>118</v>
      </c>
      <c r="C10" s="69">
        <f>'Anexo I-A'!C19</f>
        <v>0</v>
      </c>
      <c r="D10" s="70">
        <f>'Anexo I-A'!D19</f>
        <v>0</v>
      </c>
      <c r="E10" s="71">
        <f>'Anexo I-A'!E19</f>
        <v>0</v>
      </c>
      <c r="F10" s="3"/>
      <c r="G10" s="3" t="s">
        <v>156</v>
      </c>
      <c r="H10" s="3"/>
      <c r="I10" s="3"/>
      <c r="J10" s="100">
        <f>C21+D21+E21</f>
        <v>0</v>
      </c>
    </row>
    <row r="11" spans="1:10" ht="13.5" thickBot="1">
      <c r="A11" s="72" t="s">
        <v>117</v>
      </c>
      <c r="B11" s="73" t="s">
        <v>120</v>
      </c>
      <c r="C11" s="74">
        <f>'Anexo I-A'!C20</f>
        <v>0</v>
      </c>
      <c r="D11" s="75">
        <f>'Anexo I-A'!D20</f>
        <v>0</v>
      </c>
      <c r="E11" s="76">
        <f>'Anexo I-A'!E20</f>
        <v>0</v>
      </c>
      <c r="F11" s="3"/>
      <c r="G11" s="3" t="s">
        <v>147</v>
      </c>
      <c r="H11" s="3"/>
      <c r="I11" s="3"/>
      <c r="J11" s="3">
        <f>IF(J5=0,0,(J10*J6))</f>
        <v>0</v>
      </c>
    </row>
    <row r="12" spans="1:10" ht="13.5" thickBot="1">
      <c r="A12" s="46"/>
      <c r="B12" s="47"/>
      <c r="C12" s="49">
        <f>'Anexo I-A'!C21</f>
        <v>0</v>
      </c>
      <c r="D12" s="49">
        <f>'Anexo I-A'!D21</f>
        <v>0</v>
      </c>
      <c r="E12" s="49">
        <f>'Anexo I-A'!E21</f>
        <v>0</v>
      </c>
      <c r="F12" s="3"/>
      <c r="G12" s="3" t="s">
        <v>148</v>
      </c>
      <c r="H12" s="3"/>
      <c r="I12" s="3"/>
      <c r="J12" s="3">
        <f>IF(J5=0,0,(J10*J7))</f>
        <v>0</v>
      </c>
    </row>
    <row r="13" spans="1:10" ht="12.75">
      <c r="A13" s="57">
        <v>2</v>
      </c>
      <c r="B13" s="58" t="s">
        <v>5</v>
      </c>
      <c r="C13" s="77">
        <f>'Anexo I-A'!C22</f>
        <v>0</v>
      </c>
      <c r="D13" s="78">
        <f>'Anexo I-A'!D22</f>
        <v>0</v>
      </c>
      <c r="E13" s="79">
        <f>'Anexo I-A'!E22</f>
        <v>0</v>
      </c>
      <c r="F13" s="3"/>
      <c r="G13" s="3" t="s">
        <v>149</v>
      </c>
      <c r="H13" s="3"/>
      <c r="I13" s="3"/>
      <c r="J13" s="3">
        <f>IF(J5=0,0,(J10*J8))</f>
        <v>0</v>
      </c>
    </row>
    <row r="14" spans="1:10" ht="12.75">
      <c r="A14" s="80" t="s">
        <v>8</v>
      </c>
      <c r="B14" s="81" t="s">
        <v>123</v>
      </c>
      <c r="C14" s="64">
        <f>'Anexo I-A'!C23</f>
        <v>0</v>
      </c>
      <c r="D14" s="65">
        <f>'Anexo I-A'!D23</f>
        <v>0</v>
      </c>
      <c r="E14" s="66">
        <f>'Anexo I-A'!E23</f>
        <v>0</v>
      </c>
      <c r="F14" s="3"/>
      <c r="G14" s="3" t="s">
        <v>150</v>
      </c>
      <c r="H14" s="3"/>
      <c r="I14" s="3"/>
      <c r="J14" s="3">
        <f>IF(J5=0,0,(J10*J9))</f>
        <v>0</v>
      </c>
    </row>
    <row r="15" spans="1:10" ht="12.75">
      <c r="A15" s="80" t="s">
        <v>9</v>
      </c>
      <c r="B15" s="81" t="s">
        <v>124</v>
      </c>
      <c r="C15" s="64">
        <f>'Anexo I-A'!C24</f>
        <v>0</v>
      </c>
      <c r="D15" s="65">
        <f>'Anexo I-A'!D24</f>
        <v>0</v>
      </c>
      <c r="E15" s="66">
        <f>'Anexo I-A'!E24</f>
        <v>0</v>
      </c>
      <c r="F15" s="3"/>
      <c r="G15" s="3"/>
      <c r="H15" s="3"/>
      <c r="I15" s="3"/>
      <c r="J15" s="3"/>
    </row>
    <row r="16" spans="1:10" ht="12.75">
      <c r="A16" s="80" t="s">
        <v>59</v>
      </c>
      <c r="B16" s="81" t="s">
        <v>121</v>
      </c>
      <c r="C16" s="64">
        <f>'Anexo I-A'!C25</f>
        <v>0</v>
      </c>
      <c r="D16" s="65">
        <f>'Anexo I-A'!D25</f>
        <v>0</v>
      </c>
      <c r="E16" s="66">
        <f>'Anexo I-A'!E25</f>
        <v>0</v>
      </c>
      <c r="F16" s="3"/>
      <c r="G16" s="3" t="s">
        <v>143</v>
      </c>
      <c r="H16" s="3"/>
      <c r="I16" s="3"/>
      <c r="J16" s="3">
        <f>IF((J11+C14+D14+E14+C15+D15+E15)=0,0,(J6*J5/(J11+C14+D14+E14+C15+D15+E15)))</f>
        <v>0</v>
      </c>
    </row>
    <row r="17" spans="1:10" ht="12.75">
      <c r="A17" s="80" t="s">
        <v>60</v>
      </c>
      <c r="B17" s="81" t="s">
        <v>122</v>
      </c>
      <c r="C17" s="64">
        <f>'Anexo I-A'!C26</f>
        <v>0</v>
      </c>
      <c r="D17" s="65">
        <f>'Anexo I-A'!D26</f>
        <v>0</v>
      </c>
      <c r="E17" s="66">
        <f>'Anexo I-A'!E26</f>
        <v>0</v>
      </c>
      <c r="F17" s="3"/>
      <c r="G17" s="3" t="s">
        <v>144</v>
      </c>
      <c r="H17" s="3"/>
      <c r="I17" s="3"/>
      <c r="J17" s="3">
        <f>IF((J12+C16+D16+E16+C17+D17+E17)=0,0,(J7*J5/(J12+C16+D16+E16+C17+D17+E17)))</f>
        <v>0</v>
      </c>
    </row>
    <row r="18" spans="1:10" ht="12.75">
      <c r="A18" s="80" t="s">
        <v>125</v>
      </c>
      <c r="B18" s="81" t="s">
        <v>127</v>
      </c>
      <c r="C18" s="64">
        <f>'Anexo I-A'!C27</f>
        <v>0</v>
      </c>
      <c r="D18" s="65">
        <f>'Anexo I-A'!D27</f>
        <v>0</v>
      </c>
      <c r="E18" s="66">
        <f>'Anexo I-A'!E27</f>
        <v>0</v>
      </c>
      <c r="F18" s="3"/>
      <c r="G18" s="3" t="s">
        <v>145</v>
      </c>
      <c r="H18" s="3"/>
      <c r="I18" s="3"/>
      <c r="J18" s="3">
        <f>IF((J13+C18+D18+E18+C19+D19+E19)=0,0,(J8*J5/(J13+C18+D18+E18+C19+D19+E19)))</f>
        <v>0</v>
      </c>
    </row>
    <row r="19" spans="1:10" ht="13.5" thickBot="1">
      <c r="A19" s="91" t="s">
        <v>126</v>
      </c>
      <c r="B19" s="92" t="s">
        <v>128</v>
      </c>
      <c r="C19" s="74">
        <f>'Anexo I-A'!C28</f>
        <v>0</v>
      </c>
      <c r="D19" s="75">
        <f>'Anexo I-A'!D28</f>
        <v>0</v>
      </c>
      <c r="E19" s="76">
        <f>'Anexo I-A'!E28</f>
        <v>0</v>
      </c>
      <c r="F19" s="3"/>
      <c r="G19" s="3" t="s">
        <v>146</v>
      </c>
      <c r="H19" s="3"/>
      <c r="I19" s="3"/>
      <c r="J19" s="3">
        <f>IF(J14=0,0,(J9*J6/J14))</f>
        <v>0</v>
      </c>
    </row>
    <row r="20" spans="1:10" ht="13.5" thickBot="1">
      <c r="A20" s="46"/>
      <c r="B20" s="47"/>
      <c r="C20" s="48">
        <f>'Anexo I-A'!C29</f>
        <v>0</v>
      </c>
      <c r="D20" s="48">
        <f>'Anexo I-A'!D29</f>
        <v>0</v>
      </c>
      <c r="E20" s="48">
        <f>'Anexo I-A'!E29</f>
        <v>0</v>
      </c>
      <c r="F20" s="3"/>
      <c r="G20" s="3" t="s">
        <v>158</v>
      </c>
      <c r="H20" s="3"/>
      <c r="I20" s="3"/>
      <c r="J20" s="14">
        <f>IF(J6&gt;0.5,1,IF(J7&gt;0.5,2,IF(J8&gt;0.5,3,IF(J9&gt;0.5,4,1))))</f>
        <v>1</v>
      </c>
    </row>
    <row r="21" spans="1:10" ht="12.75">
      <c r="A21" s="57">
        <v>3</v>
      </c>
      <c r="B21" s="58" t="s">
        <v>22</v>
      </c>
      <c r="C21" s="77">
        <f>'Anexo I-A'!C30</f>
        <v>0</v>
      </c>
      <c r="D21" s="78">
        <f>'Anexo I-A'!D30</f>
        <v>0</v>
      </c>
      <c r="E21" s="79">
        <f>'Anexo I-A'!E30</f>
        <v>0</v>
      </c>
      <c r="F21" s="3" t="s">
        <v>168</v>
      </c>
      <c r="G21" s="3" t="s">
        <v>157</v>
      </c>
      <c r="H21" s="3"/>
      <c r="I21" s="3"/>
      <c r="J21" s="3">
        <f>IF(J5=0,IF(J20=1,1.2,IF(J20=2,3,IF(J20=3,3,IF(J20=4,3,IF(J20=5,3))))),IF((J16*J6+J7*J17+J18*J8)&lt;1.2,1.2,IF((J16*J6+J7*J17+J18*J8)&gt;4,4,(J16*J6+J7*J17+J18*J8))))</f>
        <v>1.2</v>
      </c>
    </row>
    <row r="22" spans="1:10" ht="12.75">
      <c r="A22" s="80" t="s">
        <v>61</v>
      </c>
      <c r="B22" s="81" t="s">
        <v>19</v>
      </c>
      <c r="C22" s="64">
        <f>'Anexo I-A'!C31</f>
        <v>0</v>
      </c>
      <c r="D22" s="65">
        <f>'Anexo I-A'!D31</f>
        <v>0</v>
      </c>
      <c r="E22" s="66">
        <f>'Anexo I-A'!E31</f>
        <v>0</v>
      </c>
      <c r="F22" s="3">
        <f>(C22+D22+E22)/3</f>
        <v>0</v>
      </c>
      <c r="G22" s="3" t="s">
        <v>163</v>
      </c>
      <c r="H22" s="3"/>
      <c r="I22" s="3"/>
      <c r="J22" s="3">
        <f>IF(J20=1,0.2,IF(J20=2,0.1,IF(J20=3,0.25,IF(J20=4,0.25,IF(J20=5,0.9)))))</f>
        <v>0.2</v>
      </c>
    </row>
    <row r="23" spans="1:10" ht="12.75">
      <c r="A23" s="62" t="s">
        <v>62</v>
      </c>
      <c r="B23" s="63" t="s">
        <v>20</v>
      </c>
      <c r="C23" s="64">
        <f>'Anexo I-A'!C32</f>
        <v>0</v>
      </c>
      <c r="D23" s="65">
        <f>'Anexo I-A'!D32</f>
        <v>0</v>
      </c>
      <c r="E23" s="66">
        <f>'Anexo I-A'!E32</f>
        <v>0</v>
      </c>
      <c r="F23" s="3">
        <f>(C23+D23+E23)/3</f>
        <v>0</v>
      </c>
      <c r="G23" s="3"/>
      <c r="H23" s="3"/>
      <c r="I23" s="3"/>
      <c r="J23" s="3"/>
    </row>
    <row r="24" spans="1:10" ht="12.75">
      <c r="A24" s="62" t="s">
        <v>63</v>
      </c>
      <c r="B24" s="63" t="s">
        <v>21</v>
      </c>
      <c r="C24" s="64">
        <f>'Anexo I-A'!C33</f>
        <v>0</v>
      </c>
      <c r="D24" s="65">
        <f>'Anexo I-A'!D33</f>
        <v>0</v>
      </c>
      <c r="E24" s="66">
        <f>'Anexo I-A'!E33</f>
        <v>0</v>
      </c>
      <c r="F24" s="3">
        <f>(C24+D24+E24)/3</f>
        <v>0</v>
      </c>
      <c r="G24" s="3" t="s">
        <v>164</v>
      </c>
      <c r="H24" s="3"/>
      <c r="I24" s="3"/>
      <c r="J24" s="100">
        <f>C13+D13+E13</f>
        <v>0</v>
      </c>
    </row>
    <row r="25" spans="1:10" ht="13.5" thickBot="1">
      <c r="A25" s="72" t="s">
        <v>64</v>
      </c>
      <c r="B25" s="73" t="s">
        <v>23</v>
      </c>
      <c r="C25" s="74">
        <f>'Anexo I-A'!C34</f>
        <v>0</v>
      </c>
      <c r="D25" s="75">
        <f>'Anexo I-A'!D34</f>
        <v>0</v>
      </c>
      <c r="E25" s="76">
        <f>'Anexo I-A'!E34</f>
        <v>0</v>
      </c>
      <c r="F25" s="3">
        <f>(C25+D25+E25)/3</f>
        <v>0</v>
      </c>
      <c r="G25" s="3" t="s">
        <v>165</v>
      </c>
      <c r="H25" s="3"/>
      <c r="I25" s="3"/>
      <c r="J25" s="100">
        <f>C5+D5+E5+C7+D7+E7+C9+D9+E9+C11+D11+E11</f>
        <v>0</v>
      </c>
    </row>
    <row r="26" spans="1:10" ht="12.75">
      <c r="A26" s="3"/>
      <c r="B26" s="3"/>
      <c r="C26" s="3"/>
      <c r="D26" s="3"/>
      <c r="E26" s="3"/>
      <c r="F26" s="3"/>
      <c r="G26" s="3" t="s">
        <v>166</v>
      </c>
      <c r="H26" s="3"/>
      <c r="I26" s="3"/>
      <c r="J26" s="100">
        <f>E5+E7+E9+E11</f>
        <v>0</v>
      </c>
    </row>
    <row r="27" spans="1:10" ht="13.5" thickBot="1">
      <c r="A27" s="3"/>
      <c r="B27" s="3"/>
      <c r="C27" s="3"/>
      <c r="D27" s="3"/>
      <c r="E27" s="3"/>
      <c r="F27" s="3"/>
      <c r="G27" s="3" t="s">
        <v>236</v>
      </c>
      <c r="H27" s="3"/>
      <c r="I27" s="3"/>
      <c r="J27" s="100">
        <f>C15+D15+E15+C17+D17+E17+C19+D19+E19</f>
        <v>0</v>
      </c>
    </row>
    <row r="28" spans="1:10" ht="16.5" thickBot="1">
      <c r="A28" s="22" t="s">
        <v>67</v>
      </c>
      <c r="B28" s="22" t="s">
        <v>81</v>
      </c>
      <c r="C28" s="182" t="s">
        <v>68</v>
      </c>
      <c r="D28" s="183"/>
      <c r="E28" s="3"/>
      <c r="F28" s="3"/>
      <c r="G28" s="3" t="s">
        <v>237</v>
      </c>
      <c r="H28" s="3"/>
      <c r="I28" s="3"/>
      <c r="J28" s="146">
        <f>IF(J24=0,1,(J27/J24))</f>
        <v>1</v>
      </c>
    </row>
    <row r="29" spans="1:10" ht="15">
      <c r="A29" s="23" t="s">
        <v>40</v>
      </c>
      <c r="B29" s="24" t="s">
        <v>10</v>
      </c>
      <c r="C29" s="25" t="s">
        <v>55</v>
      </c>
      <c r="D29" s="101">
        <f>'Anexo I-B'!D9</f>
        <v>0</v>
      </c>
      <c r="E29" s="3"/>
      <c r="F29" s="3"/>
      <c r="G29" s="3" t="s">
        <v>159</v>
      </c>
      <c r="H29" s="3"/>
      <c r="I29" s="3"/>
      <c r="J29" s="3">
        <f>IF(E3&gt;(J5/3),IF(D29&lt;(0.1*E3),D29,(0.1*E3)),IF(D29&lt;((J5*0.1)/3),D29,((J5*0.1)/3)))</f>
        <v>0</v>
      </c>
    </row>
    <row r="30" spans="1:10" ht="15">
      <c r="A30" s="26" t="s">
        <v>41</v>
      </c>
      <c r="B30" s="27" t="s">
        <v>77</v>
      </c>
      <c r="C30" s="28" t="s">
        <v>55</v>
      </c>
      <c r="D30" s="101">
        <f>'Anexo I-B'!D10</f>
        <v>0</v>
      </c>
      <c r="E30" s="3"/>
      <c r="F30" s="3"/>
      <c r="G30" s="3" t="s">
        <v>160</v>
      </c>
      <c r="H30" s="3"/>
      <c r="I30" s="3"/>
      <c r="J30" s="100">
        <f>D30</f>
        <v>0</v>
      </c>
    </row>
    <row r="31" spans="1:10" ht="15">
      <c r="A31" s="26" t="s">
        <v>42</v>
      </c>
      <c r="B31" s="27" t="s">
        <v>11</v>
      </c>
      <c r="C31" s="28" t="s">
        <v>55</v>
      </c>
      <c r="D31" s="101">
        <f>'Anexo I-B'!D11</f>
        <v>0</v>
      </c>
      <c r="E31" s="3"/>
      <c r="F31" s="3"/>
      <c r="G31" s="3" t="s">
        <v>161</v>
      </c>
      <c r="H31" s="3"/>
      <c r="I31" s="3"/>
      <c r="J31" s="3">
        <f>IF((J24/3)&lt;E13,IF((D31&lt;1.5*E13),D31,(1.5*E13)),IF(D31&lt;1.5*(J24/3),D31,(1.5*(J24/3))))</f>
        <v>0</v>
      </c>
    </row>
    <row r="32" spans="1:10" ht="15">
      <c r="A32" s="26" t="s">
        <v>43</v>
      </c>
      <c r="B32" s="27" t="s">
        <v>65</v>
      </c>
      <c r="C32" s="28" t="s">
        <v>55</v>
      </c>
      <c r="D32" s="101">
        <f>'Anexo I-B'!D12</f>
        <v>0</v>
      </c>
      <c r="E32" s="3"/>
      <c r="F32" s="3"/>
      <c r="G32" s="3" t="s">
        <v>162</v>
      </c>
      <c r="H32" s="3"/>
      <c r="I32" s="3"/>
      <c r="J32" s="3">
        <f>IF((J25/3)&lt;J26,IF((D32&lt;1.5*J26),D32,(1.5*J26)),IF(D32&lt;1.5*(J25/3),D32,(1.5*(J25/3))))</f>
        <v>0</v>
      </c>
    </row>
    <row r="33" spans="1:10" ht="15.75">
      <c r="A33" s="29"/>
      <c r="B33" s="30" t="s">
        <v>83</v>
      </c>
      <c r="C33" s="31"/>
      <c r="D33" s="32">
        <f>'Anexo I-B'!D13</f>
        <v>0</v>
      </c>
      <c r="E33" s="3"/>
      <c r="F33" s="3"/>
      <c r="G33" s="3"/>
      <c r="H33" s="3"/>
      <c r="I33" s="3"/>
      <c r="J33" s="3"/>
    </row>
    <row r="34" spans="1:10" ht="15">
      <c r="A34" s="26" t="s">
        <v>44</v>
      </c>
      <c r="B34" s="27" t="s">
        <v>35</v>
      </c>
      <c r="C34" s="28" t="s">
        <v>55</v>
      </c>
      <c r="D34" s="102">
        <f>'Anexo I-B'!D14</f>
        <v>0</v>
      </c>
      <c r="E34" s="3"/>
      <c r="F34" s="3"/>
      <c r="G34" s="3" t="s">
        <v>178</v>
      </c>
      <c r="H34" s="3"/>
      <c r="I34" s="3"/>
      <c r="J34" s="3">
        <v>1.45</v>
      </c>
    </row>
    <row r="35" spans="1:10" ht="15">
      <c r="A35" s="26" t="s">
        <v>45</v>
      </c>
      <c r="B35" s="27" t="s">
        <v>36</v>
      </c>
      <c r="C35" s="28" t="s">
        <v>55</v>
      </c>
      <c r="D35" s="101">
        <f>'Anexo I-B'!D15</f>
        <v>0</v>
      </c>
      <c r="E35" s="3"/>
      <c r="F35" s="3"/>
      <c r="G35" s="3" t="s">
        <v>179</v>
      </c>
      <c r="H35" s="3"/>
      <c r="I35" s="3"/>
      <c r="J35" s="3">
        <v>2.2</v>
      </c>
    </row>
    <row r="36" spans="1:10" ht="15">
      <c r="A36" s="26" t="s">
        <v>46</v>
      </c>
      <c r="B36" s="27" t="s">
        <v>37</v>
      </c>
      <c r="C36" s="28" t="s">
        <v>55</v>
      </c>
      <c r="D36" s="101">
        <f>'Anexo I-B'!D16</f>
        <v>0</v>
      </c>
      <c r="E36" s="3"/>
      <c r="F36" s="3"/>
      <c r="G36" s="3" t="s">
        <v>235</v>
      </c>
      <c r="H36" s="3"/>
      <c r="I36" s="3"/>
      <c r="J36" s="148">
        <f>MAX((D44+D45+D46-D47)*1.2,(D34+D35+D36+D37+D29+D30+D31+D32)*1.2,(J27/3)*1.2)</f>
        <v>0</v>
      </c>
    </row>
    <row r="37" spans="1:10" ht="15">
      <c r="A37" s="26" t="s">
        <v>47</v>
      </c>
      <c r="B37" s="27" t="s">
        <v>56</v>
      </c>
      <c r="C37" s="28" t="s">
        <v>55</v>
      </c>
      <c r="D37" s="101">
        <f>'Anexo I-B'!D17</f>
        <v>0</v>
      </c>
      <c r="E37" s="3"/>
      <c r="F37" s="3"/>
      <c r="G37" s="3" t="s">
        <v>239</v>
      </c>
      <c r="H37" s="3"/>
      <c r="I37" s="3"/>
      <c r="J37" s="149">
        <f>MIN(1.2*J28,1)</f>
        <v>1</v>
      </c>
    </row>
    <row r="38" spans="1:10" ht="15.75">
      <c r="A38" s="29"/>
      <c r="B38" s="30" t="s">
        <v>82</v>
      </c>
      <c r="C38" s="31"/>
      <c r="D38" s="32">
        <f>'Anexo I-B'!D18</f>
        <v>0</v>
      </c>
      <c r="E38" s="3"/>
      <c r="F38" s="3"/>
      <c r="G38" s="3" t="s">
        <v>238</v>
      </c>
      <c r="H38" s="3"/>
      <c r="I38" s="3"/>
      <c r="J38" s="100">
        <f>J36-D39-D40</f>
        <v>0</v>
      </c>
    </row>
    <row r="39" spans="1:10" ht="15">
      <c r="A39" s="26" t="s">
        <v>48</v>
      </c>
      <c r="B39" s="27" t="s">
        <v>139</v>
      </c>
      <c r="C39" s="28" t="s">
        <v>55</v>
      </c>
      <c r="D39" s="102">
        <f>'Anexo I-B'!D19</f>
        <v>0</v>
      </c>
      <c r="E39" s="3"/>
      <c r="F39" s="3"/>
      <c r="G39" s="3"/>
      <c r="H39" s="3"/>
      <c r="I39" s="3"/>
      <c r="J39" s="3"/>
    </row>
    <row r="40" spans="1:10" ht="15">
      <c r="A40" s="26" t="s">
        <v>49</v>
      </c>
      <c r="B40" s="27" t="s">
        <v>107</v>
      </c>
      <c r="C40" s="28" t="s">
        <v>55</v>
      </c>
      <c r="D40" s="101">
        <f>'Anexo I-B'!D20</f>
        <v>0</v>
      </c>
      <c r="E40" s="3"/>
      <c r="F40" s="3"/>
      <c r="G40" s="3"/>
      <c r="H40" s="3"/>
      <c r="I40" s="3"/>
      <c r="J40" s="3"/>
    </row>
    <row r="41" spans="1:10" ht="15">
      <c r="A41" s="26" t="s">
        <v>50</v>
      </c>
      <c r="B41" s="27" t="s">
        <v>38</v>
      </c>
      <c r="C41" s="28" t="s">
        <v>55</v>
      </c>
      <c r="D41" s="101">
        <f>'Anexo I-B'!D21</f>
        <v>0</v>
      </c>
      <c r="E41" s="3"/>
      <c r="F41" s="3"/>
      <c r="G41" s="3"/>
      <c r="H41" s="3"/>
      <c r="I41" s="3"/>
      <c r="J41" s="3"/>
    </row>
    <row r="42" spans="1:10" ht="15">
      <c r="A42" s="26" t="s">
        <v>51</v>
      </c>
      <c r="B42" s="27" t="s">
        <v>78</v>
      </c>
      <c r="C42" s="28" t="s">
        <v>55</v>
      </c>
      <c r="D42" s="101">
        <f>'Anexo I-B'!D22</f>
        <v>0</v>
      </c>
      <c r="E42" s="3"/>
      <c r="F42" s="3"/>
      <c r="G42" s="3"/>
      <c r="H42" s="3"/>
      <c r="I42" s="3"/>
      <c r="J42" s="3"/>
    </row>
    <row r="43" spans="1:10" ht="15.75">
      <c r="A43" s="29"/>
      <c r="B43" s="30" t="s">
        <v>71</v>
      </c>
      <c r="C43" s="31"/>
      <c r="D43" s="32">
        <f>'Anexo I-B'!D23</f>
        <v>0</v>
      </c>
      <c r="E43" s="3"/>
      <c r="F43" s="3"/>
      <c r="G43" s="3"/>
      <c r="H43" s="3"/>
      <c r="I43" s="3"/>
      <c r="J43" s="3"/>
    </row>
    <row r="44" spans="1:10" ht="15">
      <c r="A44" s="26" t="s">
        <v>52</v>
      </c>
      <c r="B44" s="27" t="s">
        <v>39</v>
      </c>
      <c r="C44" s="28" t="s">
        <v>55</v>
      </c>
      <c r="D44" s="102">
        <f>'Anexo I-B'!D24</f>
        <v>0</v>
      </c>
      <c r="E44" s="3"/>
      <c r="F44" s="3"/>
      <c r="G44" s="3"/>
      <c r="H44" s="3"/>
      <c r="I44" s="3"/>
      <c r="J44" s="3"/>
    </row>
    <row r="45" spans="1:10" ht="15">
      <c r="A45" s="26" t="s">
        <v>53</v>
      </c>
      <c r="B45" s="27" t="s">
        <v>84</v>
      </c>
      <c r="C45" s="28" t="s">
        <v>55</v>
      </c>
      <c r="D45" s="101">
        <f>'Anexo I-B'!D25</f>
        <v>0</v>
      </c>
      <c r="E45" s="3"/>
      <c r="F45" s="3"/>
      <c r="G45" s="3"/>
      <c r="H45" s="3"/>
      <c r="I45" s="3"/>
      <c r="J45" s="3"/>
    </row>
    <row r="46" spans="1:10" ht="15">
      <c r="A46" s="26" t="s">
        <v>54</v>
      </c>
      <c r="B46" s="27" t="s">
        <v>79</v>
      </c>
      <c r="C46" s="28" t="s">
        <v>55</v>
      </c>
      <c r="D46" s="101">
        <f>'Anexo I-B'!D26</f>
        <v>0</v>
      </c>
      <c r="E46" s="3"/>
      <c r="F46" s="3"/>
      <c r="G46" s="3"/>
      <c r="H46" s="3"/>
      <c r="I46" s="3"/>
      <c r="J46" s="3"/>
    </row>
    <row r="47" spans="1:10" ht="15.75" thickBot="1">
      <c r="A47" s="93" t="s">
        <v>66</v>
      </c>
      <c r="B47" s="33" t="s">
        <v>80</v>
      </c>
      <c r="C47" s="34" t="s">
        <v>55</v>
      </c>
      <c r="D47" s="99">
        <f>'Anexo I-B'!D27</f>
        <v>0</v>
      </c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3.5" thickBo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3.5" thickBot="1">
      <c r="A50" s="195" t="s">
        <v>67</v>
      </c>
      <c r="B50" s="195" t="s">
        <v>70</v>
      </c>
      <c r="C50" s="15" t="s">
        <v>2</v>
      </c>
      <c r="D50" s="192" t="s">
        <v>3</v>
      </c>
      <c r="E50" s="193"/>
      <c r="F50" s="193"/>
      <c r="G50" s="193"/>
      <c r="H50" s="193"/>
      <c r="I50" s="194"/>
      <c r="J50" s="3"/>
    </row>
    <row r="51" spans="1:10" ht="13.5" thickBot="1">
      <c r="A51" s="196"/>
      <c r="B51" s="196"/>
      <c r="C51" s="36" t="s">
        <v>28</v>
      </c>
      <c r="D51" s="36" t="s">
        <v>29</v>
      </c>
      <c r="E51" s="36" t="s">
        <v>30</v>
      </c>
      <c r="F51" s="36" t="s">
        <v>31</v>
      </c>
      <c r="G51" s="36" t="s">
        <v>32</v>
      </c>
      <c r="H51" s="36" t="s">
        <v>33</v>
      </c>
      <c r="I51" s="36" t="s">
        <v>34</v>
      </c>
      <c r="J51" s="3"/>
    </row>
    <row r="52" spans="1:10" ht="12.75">
      <c r="A52" s="6">
        <v>1</v>
      </c>
      <c r="B52" s="37" t="s">
        <v>89</v>
      </c>
      <c r="C52" s="103">
        <f>'Anexo I-C'!C12</f>
        <v>0</v>
      </c>
      <c r="D52" s="104">
        <f>'Anexo I-C'!D12</f>
        <v>0</v>
      </c>
      <c r="E52" s="104">
        <f>'Anexo I-C'!E12</f>
        <v>0</v>
      </c>
      <c r="F52" s="104">
        <f>'Anexo I-C'!F12</f>
        <v>0</v>
      </c>
      <c r="G52" s="104">
        <f>'Anexo I-C'!G12</f>
        <v>0</v>
      </c>
      <c r="H52" s="104">
        <f>'Anexo I-C'!H12</f>
        <v>0</v>
      </c>
      <c r="I52" s="105">
        <f>'Anexo I-C'!I12</f>
        <v>0</v>
      </c>
      <c r="J52" s="3"/>
    </row>
    <row r="53" spans="1:10" ht="12.75">
      <c r="A53" s="7">
        <v>2</v>
      </c>
      <c r="B53" s="38" t="s">
        <v>90</v>
      </c>
      <c r="C53" s="107">
        <f>'Anexo I-C'!C13</f>
        <v>0</v>
      </c>
      <c r="D53" s="107">
        <f>'Anexo I-C'!D13</f>
        <v>0</v>
      </c>
      <c r="E53" s="107">
        <f>'Anexo I-C'!E13</f>
        <v>0</v>
      </c>
      <c r="F53" s="107">
        <f>'Anexo I-C'!F13</f>
        <v>0</v>
      </c>
      <c r="G53" s="107">
        <f>'Anexo I-C'!G13</f>
        <v>0</v>
      </c>
      <c r="H53" s="107">
        <f>'Anexo I-C'!H13</f>
        <v>0</v>
      </c>
      <c r="I53" s="108">
        <f>'Anexo I-C'!I13</f>
        <v>0</v>
      </c>
      <c r="J53" s="3"/>
    </row>
    <row r="54" spans="1:10" ht="12.75">
      <c r="A54" s="7">
        <v>3</v>
      </c>
      <c r="B54" s="38" t="s">
        <v>91</v>
      </c>
      <c r="C54" s="106">
        <f>'Anexo I-C'!C14</f>
        <v>0</v>
      </c>
      <c r="D54" s="107">
        <f>'Anexo I-C'!D14</f>
        <v>0</v>
      </c>
      <c r="E54" s="107">
        <f>'Anexo I-C'!E14</f>
        <v>0</v>
      </c>
      <c r="F54" s="107">
        <f>'Anexo I-C'!F14</f>
        <v>0</v>
      </c>
      <c r="G54" s="107">
        <f>'Anexo I-C'!G14</f>
        <v>0</v>
      </c>
      <c r="H54" s="107">
        <f>'Anexo I-C'!H14</f>
        <v>0</v>
      </c>
      <c r="I54" s="108">
        <f>'Anexo I-C'!I14</f>
        <v>0</v>
      </c>
      <c r="J54" s="3"/>
    </row>
    <row r="55" spans="1:10" ht="13.5" thickBot="1">
      <c r="A55" s="8">
        <v>4</v>
      </c>
      <c r="B55" s="39" t="s">
        <v>92</v>
      </c>
      <c r="C55" s="110">
        <f>'Anexo I-C'!C15</f>
        <v>0</v>
      </c>
      <c r="D55" s="110">
        <f>'Anexo I-C'!D15</f>
        <v>0</v>
      </c>
      <c r="E55" s="110">
        <f>'Anexo I-C'!E15</f>
        <v>0</v>
      </c>
      <c r="F55" s="110">
        <f>'Anexo I-C'!F15</f>
        <v>0</v>
      </c>
      <c r="G55" s="110">
        <f>'Anexo I-C'!G15</f>
        <v>0</v>
      </c>
      <c r="H55" s="110">
        <f>'Anexo I-C'!H15</f>
        <v>0</v>
      </c>
      <c r="I55" s="111">
        <f>'Anexo I-C'!I15</f>
        <v>0</v>
      </c>
      <c r="J55" s="3"/>
    </row>
    <row r="56" spans="1:10" ht="8.25" customHeight="1" thickBot="1">
      <c r="A56" s="11"/>
      <c r="B56" s="12"/>
      <c r="C56" s="87"/>
      <c r="D56" s="87"/>
      <c r="E56" s="87"/>
      <c r="F56" s="87"/>
      <c r="G56" s="87"/>
      <c r="H56" s="87"/>
      <c r="I56" s="87"/>
      <c r="J56" s="3"/>
    </row>
    <row r="57" spans="1:10" ht="13.5" thickBot="1">
      <c r="A57" s="9">
        <v>5</v>
      </c>
      <c r="B57" s="13" t="s">
        <v>94</v>
      </c>
      <c r="C57" s="112">
        <f>'Anexo I-C'!C17</f>
        <v>0</v>
      </c>
      <c r="D57" s="113">
        <f>'Anexo I-C'!D17</f>
        <v>0</v>
      </c>
      <c r="E57" s="113">
        <f>'Anexo I-C'!E17</f>
        <v>0</v>
      </c>
      <c r="F57" s="113">
        <f>'Anexo I-C'!F17</f>
        <v>0</v>
      </c>
      <c r="G57" s="113">
        <f>'Anexo I-C'!G17</f>
        <v>0</v>
      </c>
      <c r="H57" s="113">
        <f>'Anexo I-C'!H17</f>
        <v>0</v>
      </c>
      <c r="I57" s="114">
        <f>'Anexo I-C'!I17</f>
        <v>0</v>
      </c>
      <c r="J57" s="3"/>
    </row>
    <row r="58" spans="1:10" ht="6.75" customHeight="1" thickBot="1">
      <c r="A58" s="11"/>
      <c r="B58" s="12"/>
      <c r="C58" s="88"/>
      <c r="D58" s="88"/>
      <c r="E58" s="88"/>
      <c r="F58" s="88"/>
      <c r="G58" s="88"/>
      <c r="H58" s="88"/>
      <c r="I58" s="88"/>
      <c r="J58" s="3"/>
    </row>
    <row r="59" spans="1:10" ht="12.75">
      <c r="A59" s="6" t="s">
        <v>14</v>
      </c>
      <c r="B59" s="37" t="s">
        <v>13</v>
      </c>
      <c r="C59" s="103">
        <f>'Anexo I-C'!C19</f>
        <v>0</v>
      </c>
      <c r="D59" s="104">
        <f>'Anexo I-C'!D19</f>
        <v>0</v>
      </c>
      <c r="E59" s="104">
        <f>'Anexo I-C'!E19</f>
        <v>0</v>
      </c>
      <c r="F59" s="104">
        <f>'Anexo I-C'!F19</f>
        <v>0</v>
      </c>
      <c r="G59" s="104">
        <f>'Anexo I-C'!G19</f>
        <v>0</v>
      </c>
      <c r="H59" s="104">
        <f>'Anexo I-C'!H19</f>
        <v>0</v>
      </c>
      <c r="I59" s="105">
        <f>'Anexo I-C'!I19</f>
        <v>0</v>
      </c>
      <c r="J59" s="3"/>
    </row>
    <row r="60" spans="1:10" ht="12.75">
      <c r="A60" s="7" t="s">
        <v>15</v>
      </c>
      <c r="B60" s="38" t="s">
        <v>140</v>
      </c>
      <c r="C60" s="106">
        <f>'Anexo I-C'!C20</f>
        <v>0</v>
      </c>
      <c r="D60" s="107">
        <f>'Anexo I-C'!D20</f>
        <v>0</v>
      </c>
      <c r="E60" s="107">
        <f>'Anexo I-C'!E20</f>
        <v>0</v>
      </c>
      <c r="F60" s="107">
        <f>'Anexo I-C'!F20</f>
        <v>0</v>
      </c>
      <c r="G60" s="107">
        <f>'Anexo I-C'!G20</f>
        <v>0</v>
      </c>
      <c r="H60" s="107">
        <f>'Anexo I-C'!H20</f>
        <v>0</v>
      </c>
      <c r="I60" s="108">
        <f>'Anexo I-C'!I20</f>
        <v>0</v>
      </c>
      <c r="J60" s="3"/>
    </row>
    <row r="61" spans="1:10" ht="12.75">
      <c r="A61" s="10" t="s">
        <v>16</v>
      </c>
      <c r="B61" s="40" t="s">
        <v>107</v>
      </c>
      <c r="C61" s="115">
        <f>'Anexo I-C'!C21</f>
        <v>0</v>
      </c>
      <c r="D61" s="116">
        <f>'Anexo I-C'!D21</f>
        <v>0</v>
      </c>
      <c r="E61" s="116">
        <f>'Anexo I-C'!E21</f>
        <v>0</v>
      </c>
      <c r="F61" s="116">
        <f>'Anexo I-C'!F21</f>
        <v>0</v>
      </c>
      <c r="G61" s="116">
        <f>'Anexo I-C'!G21</f>
        <v>0</v>
      </c>
      <c r="H61" s="116">
        <f>'Anexo I-C'!H21</f>
        <v>0</v>
      </c>
      <c r="I61" s="117">
        <f>'Anexo I-C'!I21</f>
        <v>0</v>
      </c>
      <c r="J61" s="3"/>
    </row>
    <row r="62" spans="1:10" ht="13.5" thickBot="1">
      <c r="A62" s="8" t="s">
        <v>85</v>
      </c>
      <c r="B62" s="39" t="s">
        <v>76</v>
      </c>
      <c r="C62" s="109">
        <f>'Anexo I-C'!C22</f>
        <v>0</v>
      </c>
      <c r="D62" s="110">
        <f>'Anexo I-C'!D22</f>
        <v>0</v>
      </c>
      <c r="E62" s="110">
        <f>'Anexo I-C'!E22</f>
        <v>0</v>
      </c>
      <c r="F62" s="110">
        <f>'Anexo I-C'!F22</f>
        <v>0</v>
      </c>
      <c r="G62" s="110">
        <f>'Anexo I-C'!G22</f>
        <v>0</v>
      </c>
      <c r="H62" s="110">
        <f>'Anexo I-C'!H22</f>
        <v>0</v>
      </c>
      <c r="I62" s="111">
        <f>'Anexo I-C'!I22</f>
        <v>0</v>
      </c>
      <c r="J62" s="3"/>
    </row>
    <row r="63" spans="1:10" ht="8.25" customHeight="1" thickBot="1">
      <c r="A63" s="11"/>
      <c r="B63" s="12"/>
      <c r="C63" s="87"/>
      <c r="D63" s="87"/>
      <c r="E63" s="87"/>
      <c r="F63" s="87"/>
      <c r="G63" s="87"/>
      <c r="H63" s="87"/>
      <c r="I63" s="87"/>
      <c r="J63" s="3"/>
    </row>
    <row r="64" spans="1:10" ht="12.75">
      <c r="A64" s="6" t="s">
        <v>17</v>
      </c>
      <c r="B64" s="94" t="s">
        <v>75</v>
      </c>
      <c r="C64" s="104">
        <f>'Anexo I-C'!C24</f>
        <v>0</v>
      </c>
      <c r="D64" s="104">
        <f>'Anexo I-C'!D24</f>
        <v>0</v>
      </c>
      <c r="E64" s="104">
        <f>'Anexo I-C'!E24</f>
        <v>0</v>
      </c>
      <c r="F64" s="104">
        <f>'Anexo I-C'!F24</f>
        <v>0</v>
      </c>
      <c r="G64" s="104">
        <f>'Anexo I-C'!G24</f>
        <v>0</v>
      </c>
      <c r="H64" s="104">
        <f>'Anexo I-C'!H24</f>
        <v>0</v>
      </c>
      <c r="I64" s="105">
        <f>'Anexo I-C'!I24</f>
        <v>0</v>
      </c>
      <c r="J64" s="3"/>
    </row>
    <row r="65" spans="1:10" ht="12.75">
      <c r="A65" s="7" t="s">
        <v>18</v>
      </c>
      <c r="B65" s="95" t="s">
        <v>134</v>
      </c>
      <c r="C65" s="106">
        <f>'Anexo I-C'!C25</f>
        <v>0</v>
      </c>
      <c r="D65" s="107">
        <f>'Anexo I-C'!D25</f>
        <v>0</v>
      </c>
      <c r="E65" s="107">
        <f>'Anexo I-C'!E25</f>
        <v>0</v>
      </c>
      <c r="F65" s="107">
        <f>'Anexo I-C'!F25</f>
        <v>0</v>
      </c>
      <c r="G65" s="107">
        <f>'Anexo I-C'!G25</f>
        <v>0</v>
      </c>
      <c r="H65" s="107">
        <f>'Anexo I-C'!H25</f>
        <v>0</v>
      </c>
      <c r="I65" s="108">
        <f>'Anexo I-C'!I25</f>
        <v>0</v>
      </c>
      <c r="J65" s="3"/>
    </row>
    <row r="66" spans="1:10" ht="13.5" thickBot="1">
      <c r="A66" s="8" t="s">
        <v>131</v>
      </c>
      <c r="B66" s="96" t="s">
        <v>130</v>
      </c>
      <c r="C66" s="109">
        <f>'Anexo I-C'!C26</f>
        <v>0</v>
      </c>
      <c r="D66" s="110">
        <f>'Anexo I-C'!D26</f>
        <v>0</v>
      </c>
      <c r="E66" s="110">
        <f>'Anexo I-C'!E26</f>
        <v>0</v>
      </c>
      <c r="F66" s="110">
        <f>'Anexo I-C'!F26</f>
        <v>0</v>
      </c>
      <c r="G66" s="110">
        <f>'Anexo I-C'!G26</f>
        <v>0</v>
      </c>
      <c r="H66" s="110">
        <f>'Anexo I-C'!H26</f>
        <v>0</v>
      </c>
      <c r="I66" s="111">
        <f>'Anexo I-C'!I26</f>
        <v>0</v>
      </c>
      <c r="J66" s="3"/>
    </row>
    <row r="67" spans="1:10" ht="8.25" customHeight="1" thickBot="1">
      <c r="A67" s="11"/>
      <c r="B67" s="12"/>
      <c r="C67" s="87"/>
      <c r="D67" s="87"/>
      <c r="E67" s="87"/>
      <c r="F67" s="87"/>
      <c r="G67" s="87"/>
      <c r="H67" s="87"/>
      <c r="I67" s="87"/>
      <c r="J67" s="3"/>
    </row>
    <row r="68" spans="1:10" ht="12.75">
      <c r="A68" s="6" t="s">
        <v>135</v>
      </c>
      <c r="B68" s="51" t="s">
        <v>19</v>
      </c>
      <c r="C68" s="118">
        <f>'Anexo I-C'!C28</f>
        <v>0</v>
      </c>
      <c r="D68" s="104">
        <f>'Anexo I-C'!D28</f>
        <v>0</v>
      </c>
      <c r="E68" s="104">
        <f>'Anexo I-C'!E28</f>
        <v>0</v>
      </c>
      <c r="F68" s="104">
        <f>'Anexo I-C'!F28</f>
        <v>0</v>
      </c>
      <c r="G68" s="104">
        <f>'Anexo I-C'!G28</f>
        <v>0</v>
      </c>
      <c r="H68" s="104">
        <f>'Anexo I-C'!H28</f>
        <v>0</v>
      </c>
      <c r="I68" s="105">
        <f>'Anexo I-C'!I28</f>
        <v>0</v>
      </c>
      <c r="J68" s="3"/>
    </row>
    <row r="69" spans="1:10" ht="12.75">
      <c r="A69" s="7" t="s">
        <v>136</v>
      </c>
      <c r="B69" s="52" t="s">
        <v>93</v>
      </c>
      <c r="C69" s="119">
        <f>'Anexo I-C'!C29</f>
        <v>0</v>
      </c>
      <c r="D69" s="107">
        <f>'Anexo I-C'!D29</f>
        <v>0</v>
      </c>
      <c r="E69" s="107">
        <f>'Anexo I-C'!E29</f>
        <v>0</v>
      </c>
      <c r="F69" s="107">
        <f>'Anexo I-C'!F29</f>
        <v>0</v>
      </c>
      <c r="G69" s="107">
        <f>'Anexo I-C'!G29</f>
        <v>0</v>
      </c>
      <c r="H69" s="107">
        <f>'Anexo I-C'!H29</f>
        <v>0</v>
      </c>
      <c r="I69" s="108">
        <f>'Anexo I-C'!I29</f>
        <v>0</v>
      </c>
      <c r="J69" s="3"/>
    </row>
    <row r="70" spans="1:10" ht="12.75">
      <c r="A70" s="7" t="s">
        <v>137</v>
      </c>
      <c r="B70" s="52" t="s">
        <v>21</v>
      </c>
      <c r="C70" s="119">
        <f>'Anexo I-C'!C30</f>
        <v>0</v>
      </c>
      <c r="D70" s="107">
        <f>'Anexo I-C'!D30</f>
        <v>0</v>
      </c>
      <c r="E70" s="107">
        <f>'Anexo I-C'!E30</f>
        <v>0</v>
      </c>
      <c r="F70" s="107">
        <f>'Anexo I-C'!F30</f>
        <v>0</v>
      </c>
      <c r="G70" s="107">
        <f>'Anexo I-C'!G30</f>
        <v>0</v>
      </c>
      <c r="H70" s="107">
        <f>'Anexo I-C'!H30</f>
        <v>0</v>
      </c>
      <c r="I70" s="108">
        <f>'Anexo I-C'!I30</f>
        <v>0</v>
      </c>
      <c r="J70" s="3"/>
    </row>
    <row r="71" spans="1:10" ht="13.5" thickBot="1">
      <c r="A71" s="8" t="s">
        <v>138</v>
      </c>
      <c r="B71" s="53" t="s">
        <v>23</v>
      </c>
      <c r="C71" s="120">
        <f>'Anexo I-C'!C31</f>
        <v>0</v>
      </c>
      <c r="D71" s="110">
        <f>'Anexo I-C'!D31</f>
        <v>0</v>
      </c>
      <c r="E71" s="110">
        <f>'Anexo I-C'!E31</f>
        <v>0</v>
      </c>
      <c r="F71" s="110">
        <f>'Anexo I-C'!F31</f>
        <v>0</v>
      </c>
      <c r="G71" s="110">
        <f>'Anexo I-C'!G31</f>
        <v>0</v>
      </c>
      <c r="H71" s="110">
        <f>'Anexo I-C'!H31</f>
        <v>0</v>
      </c>
      <c r="I71" s="111">
        <f>'Anexo I-C'!I31</f>
        <v>0</v>
      </c>
      <c r="J71" s="3"/>
    </row>
    <row r="72" spans="1:10" ht="7.5" customHeight="1" thickBot="1">
      <c r="A72" s="97"/>
      <c r="B72" s="98"/>
      <c r="C72" s="121"/>
      <c r="D72" s="122"/>
      <c r="E72" s="122"/>
      <c r="F72" s="122"/>
      <c r="G72" s="122"/>
      <c r="H72" s="122"/>
      <c r="I72" s="123"/>
      <c r="J72" s="3"/>
    </row>
    <row r="73" spans="1:10" ht="13.5" thickBot="1">
      <c r="A73" s="9">
        <v>9</v>
      </c>
      <c r="B73" s="82" t="s">
        <v>108</v>
      </c>
      <c r="C73" s="124">
        <f>'Anexo I-C'!C33</f>
        <v>0</v>
      </c>
      <c r="D73" s="125">
        <f>'Anexo I-C'!D33</f>
        <v>0</v>
      </c>
      <c r="E73" s="125">
        <f>'Anexo I-C'!E33</f>
        <v>0</v>
      </c>
      <c r="F73" s="125">
        <f>'Anexo I-C'!F33</f>
        <v>0</v>
      </c>
      <c r="G73" s="125">
        <f>'Anexo I-C'!G33</f>
        <v>0</v>
      </c>
      <c r="H73" s="125">
        <f>'Anexo I-C'!H33</f>
        <v>0</v>
      </c>
      <c r="I73" s="126">
        <f>'Anexo I-C'!I33</f>
        <v>0</v>
      </c>
      <c r="J73" s="3"/>
    </row>
    <row r="74" spans="1:10" ht="8.25" customHeight="1" thickBot="1">
      <c r="A74" s="16"/>
      <c r="B74" s="12"/>
      <c r="C74" s="88"/>
      <c r="D74" s="88"/>
      <c r="E74" s="88"/>
      <c r="F74" s="88"/>
      <c r="G74" s="88"/>
      <c r="H74" s="88"/>
      <c r="I74" s="88"/>
      <c r="J74" s="3"/>
    </row>
    <row r="75" spans="1:10" ht="12.75">
      <c r="A75" s="6" t="s">
        <v>24</v>
      </c>
      <c r="B75" s="51" t="s">
        <v>86</v>
      </c>
      <c r="C75" s="103">
        <f>'Anexo I-C'!C35</f>
        <v>0</v>
      </c>
      <c r="D75" s="104">
        <f>'Anexo I-C'!D35</f>
        <v>0</v>
      </c>
      <c r="E75" s="104">
        <f>'Anexo I-C'!E35</f>
        <v>0</v>
      </c>
      <c r="F75" s="104">
        <f>'Anexo I-C'!F35</f>
        <v>0</v>
      </c>
      <c r="G75" s="104">
        <f>'Anexo I-C'!G35</f>
        <v>0</v>
      </c>
      <c r="H75" s="104">
        <f>'Anexo I-C'!H35</f>
        <v>0</v>
      </c>
      <c r="I75" s="105">
        <f>'Anexo I-C'!I35</f>
        <v>0</v>
      </c>
      <c r="J75" s="3"/>
    </row>
    <row r="76" spans="1:10" ht="12.75">
      <c r="A76" s="7" t="s">
        <v>25</v>
      </c>
      <c r="B76" s="52" t="s">
        <v>11</v>
      </c>
      <c r="C76" s="106">
        <f>'Anexo I-C'!C36</f>
        <v>0</v>
      </c>
      <c r="D76" s="107">
        <f>'Anexo I-C'!D36</f>
        <v>0</v>
      </c>
      <c r="E76" s="107">
        <f>'Anexo I-C'!E36</f>
        <v>0</v>
      </c>
      <c r="F76" s="107">
        <f>'Anexo I-C'!F36</f>
        <v>0</v>
      </c>
      <c r="G76" s="107">
        <f>'Anexo I-C'!G36</f>
        <v>0</v>
      </c>
      <c r="H76" s="107">
        <f>'Anexo I-C'!H36</f>
        <v>0</v>
      </c>
      <c r="I76" s="108">
        <f>'Anexo I-C'!I36</f>
        <v>0</v>
      </c>
      <c r="J76" s="3"/>
    </row>
    <row r="77" spans="1:10" ht="12.75">
      <c r="A77" s="7" t="s">
        <v>26</v>
      </c>
      <c r="B77" s="52" t="s">
        <v>87</v>
      </c>
      <c r="C77" s="106">
        <f>'Anexo I-C'!C37</f>
        <v>0</v>
      </c>
      <c r="D77" s="107">
        <f>'Anexo I-C'!D37</f>
        <v>0</v>
      </c>
      <c r="E77" s="107">
        <f>'Anexo I-C'!E37</f>
        <v>0</v>
      </c>
      <c r="F77" s="107">
        <f>'Anexo I-C'!F37</f>
        <v>0</v>
      </c>
      <c r="G77" s="107">
        <f>'Anexo I-C'!G37</f>
        <v>0</v>
      </c>
      <c r="H77" s="107">
        <f>'Anexo I-C'!H37</f>
        <v>0</v>
      </c>
      <c r="I77" s="108">
        <f>'Anexo I-C'!I37</f>
        <v>0</v>
      </c>
      <c r="J77" s="3"/>
    </row>
    <row r="78" spans="1:10" ht="12.75">
      <c r="A78" s="7" t="s">
        <v>27</v>
      </c>
      <c r="B78" s="52" t="s">
        <v>12</v>
      </c>
      <c r="C78" s="106">
        <f>'Anexo I-C'!C38</f>
        <v>0</v>
      </c>
      <c r="D78" s="107">
        <f>'Anexo I-C'!D38</f>
        <v>0</v>
      </c>
      <c r="E78" s="107">
        <f>'Anexo I-C'!E38</f>
        <v>0</v>
      </c>
      <c r="F78" s="107">
        <f>'Anexo I-C'!F38</f>
        <v>0</v>
      </c>
      <c r="G78" s="107">
        <f>'Anexo I-C'!G38</f>
        <v>0</v>
      </c>
      <c r="H78" s="107">
        <f>'Anexo I-C'!H38</f>
        <v>0</v>
      </c>
      <c r="I78" s="108">
        <f>'Anexo I-C'!I38</f>
        <v>0</v>
      </c>
      <c r="J78" s="3"/>
    </row>
    <row r="79" spans="1:10" ht="13.5" thickBot="1">
      <c r="A79" s="8" t="s">
        <v>88</v>
      </c>
      <c r="B79" s="53" t="s">
        <v>107</v>
      </c>
      <c r="C79" s="109">
        <f>'Anexo I-C'!C39</f>
        <v>0</v>
      </c>
      <c r="D79" s="110">
        <f>'Anexo I-C'!D39</f>
        <v>0</v>
      </c>
      <c r="E79" s="110">
        <f>'Anexo I-C'!E39</f>
        <v>0</v>
      </c>
      <c r="F79" s="110">
        <f>'Anexo I-C'!F39</f>
        <v>0</v>
      </c>
      <c r="G79" s="110">
        <f>'Anexo I-C'!G39</f>
        <v>0</v>
      </c>
      <c r="H79" s="110">
        <f>'Anexo I-C'!H39</f>
        <v>0</v>
      </c>
      <c r="I79" s="111">
        <f>'Anexo I-C'!I39</f>
        <v>0</v>
      </c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3.5" thickBot="1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3.5" thickBot="1">
      <c r="A82" s="195" t="s">
        <v>67</v>
      </c>
      <c r="B82" s="195" t="s">
        <v>70</v>
      </c>
      <c r="C82" s="15" t="s">
        <v>2</v>
      </c>
      <c r="D82" s="192" t="s">
        <v>3</v>
      </c>
      <c r="E82" s="193"/>
      <c r="F82" s="193"/>
      <c r="G82" s="193"/>
      <c r="H82" s="193"/>
      <c r="I82" s="194"/>
      <c r="J82" s="3"/>
    </row>
    <row r="83" spans="1:10" ht="13.5" thickBot="1">
      <c r="A83" s="196"/>
      <c r="B83" s="196"/>
      <c r="C83" s="36" t="s">
        <v>28</v>
      </c>
      <c r="D83" s="36" t="s">
        <v>29</v>
      </c>
      <c r="E83" s="36" t="s">
        <v>30</v>
      </c>
      <c r="F83" s="36" t="s">
        <v>31</v>
      </c>
      <c r="G83" s="36" t="s">
        <v>32</v>
      </c>
      <c r="H83" s="36" t="s">
        <v>33</v>
      </c>
      <c r="I83" s="36" t="s">
        <v>34</v>
      </c>
      <c r="J83" s="3"/>
    </row>
    <row r="84" spans="1:10" ht="12.75">
      <c r="A84" s="6">
        <v>1</v>
      </c>
      <c r="B84" s="37" t="s">
        <v>89</v>
      </c>
      <c r="C84" s="103">
        <f aca="true" t="shared" si="0" ref="C84:I84">MAX(0,MIN(C52,(C86/C89)))</f>
        <v>0</v>
      </c>
      <c r="D84" s="103">
        <f t="shared" si="0"/>
        <v>0</v>
      </c>
      <c r="E84" s="103">
        <f t="shared" si="0"/>
        <v>0</v>
      </c>
      <c r="F84" s="103">
        <f t="shared" si="0"/>
        <v>0</v>
      </c>
      <c r="G84" s="103">
        <f t="shared" si="0"/>
        <v>0</v>
      </c>
      <c r="H84" s="103">
        <f t="shared" si="0"/>
        <v>0</v>
      </c>
      <c r="I84" s="103">
        <f t="shared" si="0"/>
        <v>0</v>
      </c>
      <c r="J84" s="3"/>
    </row>
    <row r="85" spans="1:10" ht="12.75">
      <c r="A85" s="7">
        <v>2</v>
      </c>
      <c r="B85" s="38" t="s">
        <v>90</v>
      </c>
      <c r="C85" s="106">
        <f aca="true" t="shared" si="1" ref="C85:I85">MAX(0,MIN(C53,(C87/C89)))</f>
        <v>0</v>
      </c>
      <c r="D85" s="106">
        <f t="shared" si="1"/>
        <v>0</v>
      </c>
      <c r="E85" s="106">
        <f t="shared" si="1"/>
        <v>0</v>
      </c>
      <c r="F85" s="106">
        <f t="shared" si="1"/>
        <v>0</v>
      </c>
      <c r="G85" s="106">
        <f t="shared" si="1"/>
        <v>0</v>
      </c>
      <c r="H85" s="106">
        <f t="shared" si="1"/>
        <v>0</v>
      </c>
      <c r="I85" s="106">
        <f t="shared" si="1"/>
        <v>0</v>
      </c>
      <c r="J85" s="3"/>
    </row>
    <row r="86" spans="1:10" ht="12.75">
      <c r="A86" s="7">
        <v>3</v>
      </c>
      <c r="B86" s="38" t="s">
        <v>91</v>
      </c>
      <c r="C86" s="106">
        <f>MAX(0,MIN(C54,(($D$31*$J$21)+((D29+D30)*$J$21*$J$22))))</f>
        <v>0</v>
      </c>
      <c r="D86" s="106">
        <f aca="true" t="shared" si="2" ref="D86:I86">MAX(0,MIN(D54,((C108*$J$21)+(C113*$J$21*$J$22))))</f>
        <v>0</v>
      </c>
      <c r="E86" s="106">
        <f t="shared" si="2"/>
        <v>0</v>
      </c>
      <c r="F86" s="106">
        <f t="shared" si="2"/>
        <v>0</v>
      </c>
      <c r="G86" s="106">
        <f t="shared" si="2"/>
        <v>0</v>
      </c>
      <c r="H86" s="106">
        <f t="shared" si="2"/>
        <v>0</v>
      </c>
      <c r="I86" s="106">
        <f t="shared" si="2"/>
        <v>0</v>
      </c>
      <c r="J86" s="3"/>
    </row>
    <row r="87" spans="1:10" ht="13.5" thickBot="1">
      <c r="A87" s="8">
        <v>4</v>
      </c>
      <c r="B87" s="39" t="s">
        <v>92</v>
      </c>
      <c r="C87" s="109">
        <f>MAX(0,IF(C55&lt;=C105,C55,IF((C91+C92+C93+C94-C97-C98-C116-C101-C102-C103+'Anexo I-B'!D9+'Anexo I-B'!D10)&lt;=0,C105,MIN(C55,(C91+C92+C93+C94-C97-C98-C116-C101-C102-C103+C105+'Anexo I-B'!D9+'Anexo I-B'!D10)))))</f>
        <v>0</v>
      </c>
      <c r="D87" s="109">
        <f aca="true" t="shared" si="3" ref="D87:I87">MAX(0,IF(D55&lt;=D105,D55,IF((D91+D92+D93+D94-D97-D98-D116-D101-D102-D103+C107)&lt;=0,D105,MIN(D55,(D91+D92+D93+D94-D97-D98-D116-D101-D102-D103+D105+C107)))))</f>
        <v>0</v>
      </c>
      <c r="E87" s="109">
        <f t="shared" si="3"/>
        <v>0</v>
      </c>
      <c r="F87" s="109">
        <f t="shared" si="3"/>
        <v>0</v>
      </c>
      <c r="G87" s="109">
        <f t="shared" si="3"/>
        <v>0</v>
      </c>
      <c r="H87" s="109">
        <f t="shared" si="3"/>
        <v>0</v>
      </c>
      <c r="I87" s="109">
        <f t="shared" si="3"/>
        <v>0</v>
      </c>
      <c r="J87" s="3"/>
    </row>
    <row r="88" spans="1:10" ht="6" customHeight="1" thickBot="1">
      <c r="A88" s="11"/>
      <c r="B88" s="12"/>
      <c r="C88" s="87"/>
      <c r="D88" s="87"/>
      <c r="E88" s="87"/>
      <c r="F88" s="87"/>
      <c r="G88" s="87"/>
      <c r="H88" s="87"/>
      <c r="I88" s="87"/>
      <c r="J88" s="3"/>
    </row>
    <row r="89" spans="1:10" ht="13.5" thickBot="1">
      <c r="A89" s="9">
        <v>5</v>
      </c>
      <c r="B89" s="13" t="s">
        <v>94</v>
      </c>
      <c r="C89" s="112">
        <f>IF(C57&lt;$J$34,$J$34,IF(C57&gt;$J$35,$J$35,C57))</f>
        <v>1.45</v>
      </c>
      <c r="D89" s="112">
        <f aca="true" t="shared" si="4" ref="D89:I89">IF(D57&lt;$J$34,$J$34,IF(D57&gt;$J$35,$J$35,D57))</f>
        <v>1.45</v>
      </c>
      <c r="E89" s="112">
        <f t="shared" si="4"/>
        <v>1.45</v>
      </c>
      <c r="F89" s="112">
        <f t="shared" si="4"/>
        <v>1.45</v>
      </c>
      <c r="G89" s="112">
        <f t="shared" si="4"/>
        <v>1.45</v>
      </c>
      <c r="H89" s="112">
        <f t="shared" si="4"/>
        <v>1.45</v>
      </c>
      <c r="I89" s="112">
        <f t="shared" si="4"/>
        <v>1.45</v>
      </c>
      <c r="J89" s="3"/>
    </row>
    <row r="90" spans="1:10" ht="6" customHeight="1" thickBot="1">
      <c r="A90" s="11"/>
      <c r="B90" s="12"/>
      <c r="C90" s="88"/>
      <c r="D90" s="88"/>
      <c r="E90" s="88"/>
      <c r="F90" s="88"/>
      <c r="G90" s="88"/>
      <c r="H90" s="88"/>
      <c r="I90" s="88"/>
      <c r="J90" s="3"/>
    </row>
    <row r="91" spans="1:10" ht="12.75">
      <c r="A91" s="6" t="s">
        <v>14</v>
      </c>
      <c r="B91" s="37" t="s">
        <v>13</v>
      </c>
      <c r="C91" s="103">
        <f>IF(C54&lt;=0,0,IF((C59/C54)&lt;=J4,((C59/C54)*C86),J4*C86))</f>
        <v>0</v>
      </c>
      <c r="D91" s="103">
        <f>IF(D54&lt;=0,0,IF((D59/D54)&lt;=J4,((D59/D54)*D86),J4*D86))</f>
        <v>0</v>
      </c>
      <c r="E91" s="103">
        <f>IF(E54&lt;=0,0,IF((E59/E54)&lt;=J4,((E59/E54)*E86),J4*E86))</f>
        <v>0</v>
      </c>
      <c r="F91" s="103">
        <f>IF(F54&lt;=0,0,IF((F59/F54)&lt;=J4,((F59/F54)*F86),J4*F86))</f>
        <v>0</v>
      </c>
      <c r="G91" s="103">
        <f>IF(G54&lt;=0,0,IF((G59/G54)&lt;=J4,((G59/G54)*G86),J4*G86))</f>
        <v>0</v>
      </c>
      <c r="H91" s="103">
        <f>IF(H54&lt;=0,0,IF((H59/H54)&lt;=J4,((H59/H54)*H86),J4*H86))</f>
        <v>0</v>
      </c>
      <c r="I91" s="103">
        <f>IF(I54&lt;=0,0,IF((I59/I54)&lt;=J4,((I59/I54)*I86),J4*I86))</f>
        <v>0</v>
      </c>
      <c r="J91" s="3"/>
    </row>
    <row r="92" spans="1:10" ht="12.75">
      <c r="A92" s="7" t="s">
        <v>15</v>
      </c>
      <c r="B92" s="38" t="s">
        <v>140</v>
      </c>
      <c r="C92" s="106">
        <f>IF(C60&lt;=D32,C60,D32)</f>
        <v>0</v>
      </c>
      <c r="D92" s="107">
        <f aca="true" t="shared" si="5" ref="D92:I92">IF(D60&lt;=C109,D60,C109)</f>
        <v>0</v>
      </c>
      <c r="E92" s="107">
        <f t="shared" si="5"/>
        <v>0</v>
      </c>
      <c r="F92" s="107">
        <f t="shared" si="5"/>
        <v>0</v>
      </c>
      <c r="G92" s="107">
        <f t="shared" si="5"/>
        <v>0</v>
      </c>
      <c r="H92" s="107">
        <f t="shared" si="5"/>
        <v>0</v>
      </c>
      <c r="I92" s="107">
        <f t="shared" si="5"/>
        <v>0</v>
      </c>
      <c r="J92" s="3"/>
    </row>
    <row r="93" spans="1:10" ht="12.75">
      <c r="A93" s="10" t="s">
        <v>16</v>
      </c>
      <c r="B93" s="40" t="s">
        <v>107</v>
      </c>
      <c r="C93" s="115">
        <f aca="true" t="shared" si="6" ref="C93:I93">C61</f>
        <v>0</v>
      </c>
      <c r="D93" s="115">
        <f t="shared" si="6"/>
        <v>0</v>
      </c>
      <c r="E93" s="115">
        <f t="shared" si="6"/>
        <v>0</v>
      </c>
      <c r="F93" s="115">
        <f t="shared" si="6"/>
        <v>0</v>
      </c>
      <c r="G93" s="115">
        <f t="shared" si="6"/>
        <v>0</v>
      </c>
      <c r="H93" s="115">
        <f t="shared" si="6"/>
        <v>0</v>
      </c>
      <c r="I93" s="115">
        <f t="shared" si="6"/>
        <v>0</v>
      </c>
      <c r="J93" s="3"/>
    </row>
    <row r="94" spans="1:10" ht="13.5" thickBot="1">
      <c r="A94" s="8" t="s">
        <v>85</v>
      </c>
      <c r="B94" s="39" t="s">
        <v>76</v>
      </c>
      <c r="C94" s="109">
        <f>C62</f>
        <v>0</v>
      </c>
      <c r="D94" s="109">
        <f aca="true" t="shared" si="7" ref="D94:I94">D62</f>
        <v>0</v>
      </c>
      <c r="E94" s="109">
        <f t="shared" si="7"/>
        <v>0</v>
      </c>
      <c r="F94" s="109">
        <f t="shared" si="7"/>
        <v>0</v>
      </c>
      <c r="G94" s="109">
        <f t="shared" si="7"/>
        <v>0</v>
      </c>
      <c r="H94" s="109">
        <f t="shared" si="7"/>
        <v>0</v>
      </c>
      <c r="I94" s="109">
        <f t="shared" si="7"/>
        <v>0</v>
      </c>
      <c r="J94" s="3"/>
    </row>
    <row r="95" spans="1:10" ht="6" customHeight="1" thickBot="1">
      <c r="A95" s="11"/>
      <c r="B95" s="12"/>
      <c r="C95" s="87"/>
      <c r="D95" s="87"/>
      <c r="E95" s="87"/>
      <c r="F95" s="87"/>
      <c r="G95" s="87"/>
      <c r="H95" s="87"/>
      <c r="I95" s="87"/>
      <c r="J95" s="3"/>
    </row>
    <row r="96" spans="1:10" ht="12.75">
      <c r="A96" s="6" t="s">
        <v>17</v>
      </c>
      <c r="B96" s="94" t="s">
        <v>75</v>
      </c>
      <c r="C96" s="103">
        <f aca="true" t="shared" si="8" ref="C96:I96">MAX(0,C87-C105)</f>
        <v>0</v>
      </c>
      <c r="D96" s="103">
        <f t="shared" si="8"/>
        <v>0</v>
      </c>
      <c r="E96" s="103">
        <f t="shared" si="8"/>
        <v>0</v>
      </c>
      <c r="F96" s="103">
        <f t="shared" si="8"/>
        <v>0</v>
      </c>
      <c r="G96" s="103">
        <f t="shared" si="8"/>
        <v>0</v>
      </c>
      <c r="H96" s="103">
        <f t="shared" si="8"/>
        <v>0</v>
      </c>
      <c r="I96" s="103">
        <f t="shared" si="8"/>
        <v>0</v>
      </c>
      <c r="J96" s="3"/>
    </row>
    <row r="97" spans="1:10" ht="12.75">
      <c r="A97" s="7" t="s">
        <v>18</v>
      </c>
      <c r="B97" s="95" t="s">
        <v>134</v>
      </c>
      <c r="C97" s="106">
        <f>IF(C65&lt;=D39,C65,D39)</f>
        <v>0</v>
      </c>
      <c r="D97" s="107">
        <f aca="true" t="shared" si="9" ref="D97:I98">IF(D65&lt;=C110,D65,C110)</f>
        <v>0</v>
      </c>
      <c r="E97" s="107">
        <f t="shared" si="9"/>
        <v>0</v>
      </c>
      <c r="F97" s="107">
        <f t="shared" si="9"/>
        <v>0</v>
      </c>
      <c r="G97" s="107">
        <f t="shared" si="9"/>
        <v>0</v>
      </c>
      <c r="H97" s="107">
        <f t="shared" si="9"/>
        <v>0</v>
      </c>
      <c r="I97" s="107">
        <f t="shared" si="9"/>
        <v>0</v>
      </c>
      <c r="J97" s="3"/>
    </row>
    <row r="98" spans="1:10" ht="13.5" thickBot="1">
      <c r="A98" s="8" t="s">
        <v>131</v>
      </c>
      <c r="B98" s="96" t="s">
        <v>130</v>
      </c>
      <c r="C98" s="109">
        <f>IF(C66&lt;=D40,C66,D40)</f>
        <v>0</v>
      </c>
      <c r="D98" s="110">
        <f t="shared" si="9"/>
        <v>0</v>
      </c>
      <c r="E98" s="110">
        <f t="shared" si="9"/>
        <v>0</v>
      </c>
      <c r="F98" s="110">
        <f t="shared" si="9"/>
        <v>0</v>
      </c>
      <c r="G98" s="110">
        <f t="shared" si="9"/>
        <v>0</v>
      </c>
      <c r="H98" s="110">
        <f t="shared" si="9"/>
        <v>0</v>
      </c>
      <c r="I98" s="110">
        <f t="shared" si="9"/>
        <v>0</v>
      </c>
      <c r="J98" s="3"/>
    </row>
    <row r="99" spans="1:10" ht="6" customHeight="1" thickBot="1">
      <c r="A99" s="11"/>
      <c r="B99" s="12"/>
      <c r="C99" s="87"/>
      <c r="D99" s="87"/>
      <c r="E99" s="87"/>
      <c r="F99" s="87"/>
      <c r="G99" s="87"/>
      <c r="H99" s="87"/>
      <c r="I99" s="87"/>
      <c r="J99" s="3"/>
    </row>
    <row r="100" spans="1:10" ht="12.75">
      <c r="A100" s="6" t="s">
        <v>135</v>
      </c>
      <c r="B100" s="51" t="s">
        <v>19</v>
      </c>
      <c r="C100" s="118">
        <f>IF(C68&lt;=((0.3*C85*C89)+(0.03*C86)),((0.3*C85*C89)+(0.03*C86)),IF(C85=0,(0.03*C86),IF(C85&lt;C53,((0.03*C86)+(0.3*C53)),((0.3*C85*C89)+(0.03*C86)))))</f>
        <v>0</v>
      </c>
      <c r="D100" s="118">
        <f>IF(D68&lt;=((0.3*D85*D89)+(0.03*D86)),((0.3*D85*D89)+(0.03*D86)),IF(D85=0,0.03*D86,IF(D85&lt;D53,((0.03*D86)+(0.3*D53)),((0.3*D85*D89)+(0.03*D86)))))</f>
        <v>0</v>
      </c>
      <c r="E100" s="118">
        <f>IF(D68&lt;=((0.3*E85*E89)+(0.03*E86)),((0.3*E85*E89)+(0.03*E86)),IF(E85=0,0.03*E86,IF(E85&lt;E53,((0.03*D86)+(0.3*E53)),((0.3*E85*D89)+(0.03*E86)))))</f>
        <v>0</v>
      </c>
      <c r="F100" s="118">
        <f>IF(F68&lt;=((0.3*F85*F89)+(0.03*F86)),((0.3*F85*F89)+(0.03*F86)),IF(F85=0,0.03*F86,IF(F85&lt;C53,((0.03*F86)+(0.3*F53)),((0.3*F85*D89)+(0.03*F86)))))</f>
        <v>0</v>
      </c>
      <c r="G100" s="118">
        <f>IF(D68&lt;=((0.3*G85*G89)+(0.03*G86)),((0.3*G85*G89)+(0.03*G86)),IF(G85=0,0.03*G86,IF(G85&lt;G53,((0.03*G86)+(0.3*G53)),((0.3*G85*G89)+(0.03*G86)))))</f>
        <v>0</v>
      </c>
      <c r="H100" s="118">
        <f>IF(H68&lt;=((0.3*H85*H89)+(0.03*H86)),((0.3*H85*H89)+(0.03*H86)),IF(H85=0,0.03*H86,IF(H85&lt;H53,((0.03*H86)+(0.3*H53)),((0.3*H85*H89)+(0.03*H86)))))</f>
        <v>0</v>
      </c>
      <c r="I100" s="118">
        <f>IF(I68&lt;=((0.3*I85*I89)+(0.03*I86)),((0.3*I85*I89)+(0.03*I86)),IF(I85=0,0.03*I86,IF(I85&lt;I53,((0.03*I86)+(0.3*I53)),((0.3*I85*I89)+(0.03*I86)))))</f>
        <v>0</v>
      </c>
      <c r="J100" s="3"/>
    </row>
    <row r="101" spans="1:10" ht="12.75">
      <c r="A101" s="7" t="s">
        <v>136</v>
      </c>
      <c r="B101" s="52" t="s">
        <v>93</v>
      </c>
      <c r="C101" s="119">
        <f>IF(C69&lt;=F23,C69,F23)</f>
        <v>0</v>
      </c>
      <c r="D101" s="119">
        <f>IF(D69&lt;=F23,D69,F23)</f>
        <v>0</v>
      </c>
      <c r="E101" s="119">
        <f>IF(E69&lt;=F23,E69,F23)</f>
        <v>0</v>
      </c>
      <c r="F101" s="119">
        <f>IF(F69&lt;=F23,F69,F23)</f>
        <v>0</v>
      </c>
      <c r="G101" s="119">
        <f>IF(G69&lt;=F23,G69,F23)</f>
        <v>0</v>
      </c>
      <c r="H101" s="119">
        <f>IF(H69&lt;=F23,H69,F23)</f>
        <v>0</v>
      </c>
      <c r="I101" s="119">
        <f>IF(I69&lt;=F23,I69,F23)</f>
        <v>0</v>
      </c>
      <c r="J101" s="3"/>
    </row>
    <row r="102" spans="1:10" ht="12.75">
      <c r="A102" s="7" t="s">
        <v>137</v>
      </c>
      <c r="B102" s="52" t="s">
        <v>21</v>
      </c>
      <c r="C102" s="119">
        <f>IF(C70&lt;=F24,C70,F24)</f>
        <v>0</v>
      </c>
      <c r="D102" s="119">
        <f>IF(D70&lt;=F24,D70,F24)</f>
        <v>0</v>
      </c>
      <c r="E102" s="119">
        <f>IF(E70&lt;=F24,E70,F24)</f>
        <v>0</v>
      </c>
      <c r="F102" s="119">
        <f>IF(F70&lt;=F24,F70,F24)</f>
        <v>0</v>
      </c>
      <c r="G102" s="119">
        <f>IF(G70&lt;=F24,G70,F24)</f>
        <v>0</v>
      </c>
      <c r="H102" s="119">
        <f>IF(H70&lt;=F24,H70,F24)</f>
        <v>0</v>
      </c>
      <c r="I102" s="119">
        <f>IF(I70&lt;=F24,I70,F24)</f>
        <v>0</v>
      </c>
      <c r="J102" s="3"/>
    </row>
    <row r="103" spans="1:10" ht="13.5" thickBot="1">
      <c r="A103" s="8" t="s">
        <v>138</v>
      </c>
      <c r="B103" s="53" t="s">
        <v>23</v>
      </c>
      <c r="C103" s="119">
        <f>IF(C71&lt;=F25,C71,F25)</f>
        <v>0</v>
      </c>
      <c r="D103" s="119">
        <f>IF(D71&lt;=F25,D71,F25)</f>
        <v>0</v>
      </c>
      <c r="E103" s="119">
        <f>IF(E71&lt;=F25,E71,F25)</f>
        <v>0</v>
      </c>
      <c r="F103" s="119">
        <f>IF(F71&lt;=F25,F71,F25)</f>
        <v>0</v>
      </c>
      <c r="G103" s="119">
        <f>IF(G71&lt;=F25,G71,F25)</f>
        <v>0</v>
      </c>
      <c r="H103" s="119">
        <f>IF(H71&lt;=F25,H71,F25)</f>
        <v>0</v>
      </c>
      <c r="I103" s="119">
        <f>IF(I71&lt;=F25,I71,F25)</f>
        <v>0</v>
      </c>
      <c r="J103" s="3"/>
    </row>
    <row r="104" spans="1:10" ht="6" customHeight="1" thickBot="1">
      <c r="A104" s="97"/>
      <c r="B104" s="98"/>
      <c r="C104" s="121"/>
      <c r="D104" s="122"/>
      <c r="E104" s="122"/>
      <c r="F104" s="122"/>
      <c r="G104" s="122"/>
      <c r="H104" s="122"/>
      <c r="I104" s="123"/>
      <c r="J104" s="3"/>
    </row>
    <row r="105" spans="1:10" ht="13.5" thickBot="1">
      <c r="A105" s="9">
        <v>9</v>
      </c>
      <c r="B105" s="82" t="s">
        <v>108</v>
      </c>
      <c r="C105" s="124">
        <f>IF(C55=0,0,IF((C73/C55)&gt;$J$37,MIN(($J$37*C55),$J$38),MIN(C73,IF($J$38&lt;0,0,$J$38))))</f>
        <v>0</v>
      </c>
      <c r="D105" s="124">
        <f>IF(D55=0,0,IF((D73/D55)&gt;$J$37,MIN(($J$37*D55),($J$36)),MIN(D73,IF(($J$36)&lt;0,0,($J$36)))))</f>
        <v>0</v>
      </c>
      <c r="E105" s="124">
        <f>IF(E55=0,0,IF((E73/E55)&gt;$J$37,MIN(($J$37*E55),($J$36-D110-D111)),MIN(E73,IF(($J$36-D110-D111)&lt;0,0,($J$36-D110-D111)))))</f>
        <v>0</v>
      </c>
      <c r="F105" s="124">
        <f>IF(F55=0,0,IF((F73/F55)&gt;$J$37,MIN(($J$37*F55),($J$36-E110-E111)),MIN(F73,IF(($J$36-E110-E111)&lt;0,0,($J$36-E110-E111)))))</f>
        <v>0</v>
      </c>
      <c r="G105" s="124">
        <f>IF(G55=0,0,IF((G73/G55)&gt;$J$37,MIN(($J$37*G55),($J$36-F110-F111)),MIN(G73,IF(($J$36-F110-F111)&lt;0,0,($J$36-F110-F111)))))</f>
        <v>0</v>
      </c>
      <c r="H105" s="124">
        <f>IF(H55=0,0,IF((H73/H55)&gt;$J$37,MIN(($J$37*H55),($J$36-G110-G111)),MIN(H73,IF(($J$36-G110-G111)&lt;0,0,($J$36-G110-G111)))))</f>
        <v>0</v>
      </c>
      <c r="I105" s="124">
        <f>IF(I55=0,0,IF((I73/I55)&gt;$J$37,MIN(($J$37*I55),($J$36-H110-H111)),MIN(I73,IF(($J$36-H110-H111)&lt;0,0,($J$36-H110-H111)))))</f>
        <v>0</v>
      </c>
      <c r="J105" s="3"/>
    </row>
    <row r="106" spans="1:10" ht="6" customHeight="1" thickBot="1">
      <c r="A106" s="16"/>
      <c r="B106" s="12"/>
      <c r="C106" s="88"/>
      <c r="D106" s="88"/>
      <c r="E106" s="88"/>
      <c r="F106" s="88"/>
      <c r="G106" s="88"/>
      <c r="H106" s="88"/>
      <c r="I106" s="88"/>
      <c r="J106" s="3"/>
    </row>
    <row r="107" spans="1:10" ht="12.75">
      <c r="A107" s="6" t="s">
        <v>24</v>
      </c>
      <c r="B107" s="51" t="s">
        <v>86</v>
      </c>
      <c r="C107" s="103">
        <f>MAX(0,IF(C75&lt;=(J29+D30+C91+C92+C93+C94-C96-C97-C98-C100-C101-C102-C103),C75,(J29+D30+C91+C92+C93+C94-C96-C97-C98-C100-C101-C102-C103)))</f>
        <v>0</v>
      </c>
      <c r="D107" s="103">
        <f aca="true" t="shared" si="10" ref="D107:I107">MAX(0,IF(D75&lt;=(C107+D91+D92+D93+D94-D96-D97-D98-D100-D101-D102-D103),D75,(C107+D91+D92+D93+D94-D96-D97-D98-D100-D101-D102-D103)))</f>
        <v>0</v>
      </c>
      <c r="E107" s="103">
        <f t="shared" si="10"/>
        <v>0</v>
      </c>
      <c r="F107" s="103">
        <f t="shared" si="10"/>
        <v>0</v>
      </c>
      <c r="G107" s="103">
        <f t="shared" si="10"/>
        <v>0</v>
      </c>
      <c r="H107" s="103">
        <f t="shared" si="10"/>
        <v>0</v>
      </c>
      <c r="I107" s="103">
        <f t="shared" si="10"/>
        <v>0</v>
      </c>
      <c r="J107" s="3"/>
    </row>
    <row r="108" spans="1:10" ht="12.75">
      <c r="A108" s="7" t="s">
        <v>25</v>
      </c>
      <c r="B108" s="52" t="s">
        <v>11</v>
      </c>
      <c r="C108" s="106">
        <f>MAX(0,MIN(C76,(D31+C87-(C86/$J$21))))</f>
        <v>0</v>
      </c>
      <c r="D108" s="107">
        <f aca="true" t="shared" si="11" ref="D108:I108">MAX(0,MIN(D76,(C108+D87-(D86/$J$21))))</f>
        <v>0</v>
      </c>
      <c r="E108" s="107">
        <f t="shared" si="11"/>
        <v>0</v>
      </c>
      <c r="F108" s="107">
        <f t="shared" si="11"/>
        <v>0</v>
      </c>
      <c r="G108" s="107">
        <f t="shared" si="11"/>
        <v>0</v>
      </c>
      <c r="H108" s="107">
        <f t="shared" si="11"/>
        <v>0</v>
      </c>
      <c r="I108" s="107">
        <f t="shared" si="11"/>
        <v>0</v>
      </c>
      <c r="J108" s="3"/>
    </row>
    <row r="109" spans="1:10" ht="12.75">
      <c r="A109" s="7" t="s">
        <v>26</v>
      </c>
      <c r="B109" s="52" t="s">
        <v>87</v>
      </c>
      <c r="C109" s="106">
        <f>MIN(C77,(J32+C86-C91-C92))</f>
        <v>0</v>
      </c>
      <c r="D109" s="107">
        <f aca="true" t="shared" si="12" ref="D109:I109">MIN(D77,(C109+D86-D91-D92))</f>
        <v>0</v>
      </c>
      <c r="E109" s="107">
        <f t="shared" si="12"/>
        <v>0</v>
      </c>
      <c r="F109" s="107">
        <f t="shared" si="12"/>
        <v>0</v>
      </c>
      <c r="G109" s="107">
        <f t="shared" si="12"/>
        <v>0</v>
      </c>
      <c r="H109" s="107">
        <f t="shared" si="12"/>
        <v>0</v>
      </c>
      <c r="I109" s="107">
        <f t="shared" si="12"/>
        <v>0</v>
      </c>
      <c r="J109" s="3"/>
    </row>
    <row r="110" spans="1:10" ht="12.75">
      <c r="A110" s="7" t="s">
        <v>27</v>
      </c>
      <c r="B110" s="52" t="s">
        <v>12</v>
      </c>
      <c r="C110" s="106">
        <f>MIN(C78,(D39+C105-C97))</f>
        <v>0</v>
      </c>
      <c r="D110" s="107">
        <f aca="true" t="shared" si="13" ref="D110:I110">MIN(D78,(C110+D105-D97))</f>
        <v>0</v>
      </c>
      <c r="E110" s="107">
        <f t="shared" si="13"/>
        <v>0</v>
      </c>
      <c r="F110" s="107">
        <f t="shared" si="13"/>
        <v>0</v>
      </c>
      <c r="G110" s="107">
        <f t="shared" si="13"/>
        <v>0</v>
      </c>
      <c r="H110" s="107">
        <f t="shared" si="13"/>
        <v>0</v>
      </c>
      <c r="I110" s="107">
        <f t="shared" si="13"/>
        <v>0</v>
      </c>
      <c r="J110" s="3"/>
    </row>
    <row r="111" spans="1:10" ht="13.5" thickBot="1">
      <c r="A111" s="8" t="s">
        <v>88</v>
      </c>
      <c r="B111" s="53" t="s">
        <v>107</v>
      </c>
      <c r="C111" s="109">
        <f>MAX(C79,(D40+C93-C98))</f>
        <v>0</v>
      </c>
      <c r="D111" s="110">
        <f aca="true" t="shared" si="14" ref="D111:I111">MAX(D79,(C111+D93-D98))</f>
        <v>0</v>
      </c>
      <c r="E111" s="110">
        <f t="shared" si="14"/>
        <v>0</v>
      </c>
      <c r="F111" s="110">
        <f t="shared" si="14"/>
        <v>0</v>
      </c>
      <c r="G111" s="110">
        <f t="shared" si="14"/>
        <v>0</v>
      </c>
      <c r="H111" s="110">
        <f t="shared" si="14"/>
        <v>0</v>
      </c>
      <c r="I111" s="110">
        <f t="shared" si="14"/>
        <v>0</v>
      </c>
      <c r="J111" s="3"/>
    </row>
    <row r="113" spans="2:9" ht="12.75">
      <c r="B113" s="128" t="s">
        <v>188</v>
      </c>
      <c r="C113" s="129">
        <f>C91+C92+C93+C94-C97-C98-C100-C101-C102-C103+'Anexo I-B'!D9+'Anexo I-B'!D10</f>
        <v>0</v>
      </c>
      <c r="D113" s="129">
        <f aca="true" t="shared" si="15" ref="D113:I113">D91+D92+D93+D94-D97-D98-D100-D101-D102-D103+C107</f>
        <v>0</v>
      </c>
      <c r="E113" s="129">
        <f t="shared" si="15"/>
        <v>0</v>
      </c>
      <c r="F113" s="129">
        <f t="shared" si="15"/>
        <v>0</v>
      </c>
      <c r="G113" s="129">
        <f t="shared" si="15"/>
        <v>0</v>
      </c>
      <c r="H113" s="129">
        <f t="shared" si="15"/>
        <v>0</v>
      </c>
      <c r="I113" s="129">
        <f t="shared" si="15"/>
        <v>0</v>
      </c>
    </row>
    <row r="114" spans="2:9" ht="12.75">
      <c r="B114" s="128" t="s">
        <v>187</v>
      </c>
      <c r="C114" s="129">
        <f>C113-C96</f>
        <v>0</v>
      </c>
      <c r="D114" s="129">
        <f aca="true" t="shared" si="16" ref="D114:I114">D113-D96</f>
        <v>0</v>
      </c>
      <c r="E114" s="129">
        <f t="shared" si="16"/>
        <v>0</v>
      </c>
      <c r="F114" s="129">
        <f t="shared" si="16"/>
        <v>0</v>
      </c>
      <c r="G114" s="129">
        <f t="shared" si="16"/>
        <v>0</v>
      </c>
      <c r="H114" s="129">
        <f t="shared" si="16"/>
        <v>0</v>
      </c>
      <c r="I114" s="129">
        <f t="shared" si="16"/>
        <v>0</v>
      </c>
    </row>
    <row r="116" spans="2:9" ht="12.75">
      <c r="B116" s="128" t="s">
        <v>201</v>
      </c>
      <c r="C116">
        <f>IF(C68&lt;=((0.3*C53*C89)+(0.03*C86)),((0.3*C53*C89)+(0.03*C86)),IF(C53=0,0.03*C86,((0.03*C86)+(C68*C53/C53))))</f>
        <v>0</v>
      </c>
      <c r="D116">
        <f aca="true" t="shared" si="17" ref="D116:I116">IF(D68&lt;=((0.3*D53*D89)+(0.03*D86)),((0.3*D53*D89)+(0.03*D86)),IF(D53=0,0.03*D86,((0.03*D86)+(D68*D53/D53))))</f>
        <v>0</v>
      </c>
      <c r="E116">
        <f t="shared" si="17"/>
        <v>0</v>
      </c>
      <c r="F116">
        <f t="shared" si="17"/>
        <v>0</v>
      </c>
      <c r="G116">
        <f t="shared" si="17"/>
        <v>0</v>
      </c>
      <c r="H116">
        <f t="shared" si="17"/>
        <v>0</v>
      </c>
      <c r="I116">
        <f t="shared" si="17"/>
        <v>0</v>
      </c>
    </row>
    <row r="117" ht="12.75">
      <c r="B117" s="128"/>
    </row>
    <row r="119" spans="3:7" ht="12.75">
      <c r="C119" s="203" t="s">
        <v>202</v>
      </c>
      <c r="D119" s="203"/>
      <c r="E119" s="203"/>
      <c r="F119" s="203"/>
      <c r="G119" s="129">
        <f>SUM(D53:I53)</f>
        <v>0</v>
      </c>
    </row>
    <row r="120" spans="3:7" ht="12.75">
      <c r="C120" s="203" t="s">
        <v>203</v>
      </c>
      <c r="D120" s="203"/>
      <c r="E120" s="203"/>
      <c r="F120" s="203"/>
      <c r="G120" s="129">
        <f>SUM(D52:I52)</f>
        <v>0</v>
      </c>
    </row>
    <row r="122" spans="3:7" ht="12.75">
      <c r="C122" s="203" t="s">
        <v>204</v>
      </c>
      <c r="D122" s="203"/>
      <c r="E122" s="203"/>
      <c r="F122" s="203"/>
      <c r="G122" s="129">
        <f>SUM(D85:I85)</f>
        <v>0</v>
      </c>
    </row>
    <row r="123" spans="3:7" ht="12.75">
      <c r="C123" s="203" t="s">
        <v>205</v>
      </c>
      <c r="D123" s="203"/>
      <c r="E123" s="203"/>
      <c r="F123" s="203"/>
      <c r="G123" s="129">
        <f>SUM(D84:I84)</f>
        <v>0</v>
      </c>
    </row>
    <row r="125" spans="3:7" ht="12.75">
      <c r="C125" s="203" t="s">
        <v>207</v>
      </c>
      <c r="D125" s="203"/>
      <c r="E125" s="203"/>
      <c r="F125" s="203"/>
      <c r="G125" s="129">
        <f>MAX(150000,MAX(G122,0.25*G123))</f>
        <v>150000</v>
      </c>
    </row>
    <row r="126" spans="3:7" ht="12.75">
      <c r="C126" s="203" t="s">
        <v>206</v>
      </c>
      <c r="D126" s="203"/>
      <c r="E126" s="203"/>
      <c r="F126" s="203"/>
      <c r="G126" s="129">
        <f>MAX(150000,MAX(G122,G123))</f>
        <v>150000</v>
      </c>
    </row>
    <row r="128" spans="3:7" ht="12.75">
      <c r="C128" s="203" t="s">
        <v>208</v>
      </c>
      <c r="D128" s="203"/>
      <c r="E128" s="203"/>
      <c r="F128" s="203"/>
      <c r="G128" t="b">
        <f>OR(G125&lt;G119,G126&lt;G120)</f>
        <v>0</v>
      </c>
    </row>
  </sheetData>
  <sheetProtection password="CB39" sheet="1" objects="1" scenarios="1"/>
  <mergeCells count="17">
    <mergeCell ref="C125:F125"/>
    <mergeCell ref="C126:F126"/>
    <mergeCell ref="C128:F128"/>
    <mergeCell ref="C119:F119"/>
    <mergeCell ref="C120:F120"/>
    <mergeCell ref="C122:F122"/>
    <mergeCell ref="C123:F123"/>
    <mergeCell ref="A82:A83"/>
    <mergeCell ref="B82:B83"/>
    <mergeCell ref="D82:I82"/>
    <mergeCell ref="A1:A2"/>
    <mergeCell ref="B1:B2"/>
    <mergeCell ref="C1:E1"/>
    <mergeCell ref="C28:D28"/>
    <mergeCell ref="A50:A51"/>
    <mergeCell ref="B50:B51"/>
    <mergeCell ref="D50:I50"/>
  </mergeCells>
  <dataValidations count="17">
    <dataValidation type="decimal" operator="greaterThanOrEqual" allowBlank="1" showInputMessage="1" showErrorMessage="1" errorTitle="Erro de preenchimento!" error="Esta célula só aceita valor numérico igual ou superior a zero." sqref="C22:E25 D34:D37 D39:D42 D44:D47 D29:D32">
      <formula1>0</formula1>
    </dataValidation>
    <dataValidation type="decimal" operator="greaterThanOrEqual" allowBlank="1" showInputMessage="1" showErrorMessage="1" errorTitle="Erro de preenchimento!" error="Esta célula só aceita valor numérico igual ou maior que zero." sqref="C4:E11 C14:E19">
      <formula1>0</formula1>
    </dataValidation>
    <dataValidation allowBlank="1" showErrorMessage="1" prompt="Somatório das receitas da venda de mercadorias e serviços.&#10;(Soma das linhas 1.1 a 1.4)" sqref="B3"/>
    <dataValidation allowBlank="1" showErrorMessage="1" promptTitle="Preenchimento automático!" sqref="C3"/>
    <dataValidation allowBlank="1" showErrorMessage="1" promptTitle="Preenchimento automático!" prompt="Somatório das receitas da venda de mercadorias e serviços.&#10;(Soma das linhas 1.1 a 1.4)" sqref="D3:E3"/>
    <dataValidation allowBlank="1" showErrorMessage="1" promptTitle="Preenchimento automático!" prompt="Somatório das compras de mercadorias e insumos.&#10;(Soma das linhas 2.1 a 2.4)" sqref="C21:E21 C13:E13"/>
    <dataValidation allowBlank="1" showInputMessage="1" showErrorMessage="1" promptTitle="Saldos do mês anterior." prompt="Todos os saldos informados devem corresponder ao último dia do mês anterior." sqref="C28:D28"/>
    <dataValidation allowBlank="1" showErrorMessage="1" sqref="D33"/>
    <dataValidation allowBlank="1" showInputMessage="1" showErrorMessage="1" promptTitle="Sexto mês seguinte" prompt="Sexto mês seguinte àquele em que o requerimento de habilitação foi protocolizado." sqref="I51 I83"/>
    <dataValidation allowBlank="1" showInputMessage="1" showErrorMessage="1" promptTitle="Quinto mês seguinte" prompt="Quinto mês seguinte àquele em que o requerimento de habilitação foi protocolizado." sqref="H51 H83"/>
    <dataValidation allowBlank="1" showInputMessage="1" showErrorMessage="1" promptTitle="Quarto mês seguinte" prompt="Quiarto mês seguinte àquele em que o requerimento de habilitação foi protocolizado." sqref="G51 G83"/>
    <dataValidation allowBlank="1" showInputMessage="1" showErrorMessage="1" promptTitle="Terceiro mês seguinte" prompt="Terceiro mês seguinte àquele em que o requerimento de habilitação foi protocolizado." sqref="F51 F83"/>
    <dataValidation allowBlank="1" showInputMessage="1" showErrorMessage="1" promptTitle="Segundo mês seguinte" prompt="Segundo mês seguinte àquele em que o requerimento de habilitação foi protocolizado." sqref="E51 E83"/>
    <dataValidation allowBlank="1" showInputMessage="1" showErrorMessage="1" promptTitle="Mês seguinte" prompt="Mês seguinte àquele em que o requerimento de habilitação foi protocolizado." sqref="D51 D83"/>
    <dataValidation allowBlank="1" showInputMessage="1" showErrorMessage="1" promptTitle="Mês atual" prompt="Mês em que o requerimento de habilitação foi protocolizado." sqref="C51 C83"/>
    <dataValidation type="decimal" operator="greaterThanOrEqual" allowBlank="1" showInputMessage="1" showErrorMessage="1" errorTitle="Erro de preenchimento!" error="Esta célula só aceita valor numérico igual ou supperior a zero." sqref="C68:I73 C75:I79 C52:I55 C59:I62 C57:I57 C64:I66 C107:I111 C89:I89 C91:I94 C84:I87 C96:I98 C100:I105">
      <formula1>0</formula1>
    </dataValidation>
    <dataValidation allowBlank="1" showErrorMessage="1" promptTitle="Informações dos próximos meses" prompt="As informações referem-se aos seis meses seguintes àquele em que o requerimento de habilitação for protocolizado." sqref="C67:I67 A52:B79 C63:I63 C58:I58 C56:I56 C50:I51 A50:B50 C99:I99 A84:B111 C95:I95 C90:I90 C88:I88 C82:I83 A82:B82"/>
  </dataValidation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8"/>
  <dimension ref="A1:I140"/>
  <sheetViews>
    <sheetView workbookViewId="0" topLeftCell="A1">
      <selection activeCell="A10" sqref="A10"/>
    </sheetView>
  </sheetViews>
  <sheetFormatPr defaultColWidth="9.140625" defaultRowHeight="12.75"/>
  <cols>
    <col min="1" max="1" width="9.140625" style="141" customWidth="1"/>
    <col min="2" max="9" width="9.140625" style="137" customWidth="1"/>
  </cols>
  <sheetData>
    <row r="1" spans="1:9" s="3" customFormat="1" ht="12.75">
      <c r="A1" s="206"/>
      <c r="B1" s="206"/>
      <c r="C1" s="206"/>
      <c r="D1" s="206"/>
      <c r="E1" s="206"/>
      <c r="F1" s="206"/>
      <c r="G1" s="206"/>
      <c r="H1" s="206"/>
      <c r="I1" s="206"/>
    </row>
    <row r="2" spans="1:9" s="3" customFormat="1" ht="6.75" customHeight="1">
      <c r="A2" s="138"/>
      <c r="B2" s="133"/>
      <c r="C2" s="133"/>
      <c r="D2" s="133"/>
      <c r="E2" s="133"/>
      <c r="F2" s="133"/>
      <c r="G2" s="133"/>
      <c r="H2" s="133"/>
      <c r="I2" s="133"/>
    </row>
    <row r="3" spans="1:9" s="3" customFormat="1" ht="6.75" customHeight="1">
      <c r="A3" s="138"/>
      <c r="B3" s="133"/>
      <c r="C3" s="133"/>
      <c r="D3" s="133"/>
      <c r="E3" s="133"/>
      <c r="F3" s="133"/>
      <c r="G3" s="133"/>
      <c r="H3" s="133"/>
      <c r="I3" s="133"/>
    </row>
    <row r="4" spans="1:9" s="3" customFormat="1" ht="6.75" customHeight="1">
      <c r="A4" s="138"/>
      <c r="B4" s="133"/>
      <c r="C4" s="133"/>
      <c r="D4" s="133"/>
      <c r="E4" s="133"/>
      <c r="F4" s="133"/>
      <c r="G4" s="133"/>
      <c r="H4" s="133"/>
      <c r="I4" s="133"/>
    </row>
    <row r="5" spans="1:9" s="3" customFormat="1" ht="15" customHeight="1">
      <c r="A5" s="138"/>
      <c r="B5" s="134" t="s">
        <v>170</v>
      </c>
      <c r="C5" s="133"/>
      <c r="D5" s="133"/>
      <c r="E5" s="133"/>
      <c r="F5" s="133"/>
      <c r="G5" s="133"/>
      <c r="H5" s="133"/>
      <c r="I5" s="133"/>
    </row>
    <row r="6" spans="1:9" s="85" customFormat="1" ht="17.25" customHeight="1">
      <c r="A6" s="207" t="s">
        <v>74</v>
      </c>
      <c r="B6" s="207"/>
      <c r="C6" s="207"/>
      <c r="D6" s="207"/>
      <c r="E6" s="207"/>
      <c r="F6" s="207"/>
      <c r="G6" s="207"/>
      <c r="H6" s="207"/>
      <c r="I6" s="207"/>
    </row>
    <row r="7" spans="1:9" s="85" customFormat="1" ht="9.75" customHeight="1">
      <c r="A7" s="139"/>
      <c r="B7" s="136"/>
      <c r="C7" s="135"/>
      <c r="D7" s="135"/>
      <c r="E7" s="135"/>
      <c r="F7" s="135"/>
      <c r="G7" s="135"/>
      <c r="H7" s="135"/>
      <c r="I7" s="135"/>
    </row>
    <row r="8" spans="1:9" s="3" customFormat="1" ht="15.75">
      <c r="A8" s="140"/>
      <c r="B8" s="132"/>
      <c r="C8" s="208" t="s">
        <v>106</v>
      </c>
      <c r="D8" s="208"/>
      <c r="E8" s="208"/>
      <c r="F8" s="208"/>
      <c r="G8" s="208"/>
      <c r="H8" s="208"/>
      <c r="I8" s="208"/>
    </row>
    <row r="9" spans="1:9" ht="12.75">
      <c r="A9" s="131" t="s">
        <v>197</v>
      </c>
      <c r="B9" s="131" t="s">
        <v>198</v>
      </c>
      <c r="C9" s="209" t="s">
        <v>199</v>
      </c>
      <c r="D9" s="210"/>
      <c r="E9" s="210"/>
      <c r="F9" s="210"/>
      <c r="G9" s="210"/>
      <c r="H9" s="210"/>
      <c r="I9" s="211"/>
    </row>
    <row r="10" spans="3:9" ht="49.5" customHeight="1">
      <c r="C10" s="205"/>
      <c r="D10" s="205"/>
      <c r="E10" s="205"/>
      <c r="F10" s="205"/>
      <c r="G10" s="205"/>
      <c r="H10" s="205"/>
      <c r="I10" s="205"/>
    </row>
    <row r="11" spans="3:9" ht="49.5" customHeight="1">
      <c r="C11" s="204"/>
      <c r="D11" s="204"/>
      <c r="E11" s="204"/>
      <c r="F11" s="204"/>
      <c r="G11" s="204"/>
      <c r="H11" s="204"/>
      <c r="I11" s="204"/>
    </row>
    <row r="12" spans="3:9" ht="49.5" customHeight="1">
      <c r="C12" s="204"/>
      <c r="D12" s="204"/>
      <c r="E12" s="204"/>
      <c r="F12" s="204"/>
      <c r="G12" s="204"/>
      <c r="H12" s="204"/>
      <c r="I12" s="204"/>
    </row>
    <row r="13" spans="3:9" ht="49.5" customHeight="1">
      <c r="C13" s="204"/>
      <c r="D13" s="204"/>
      <c r="E13" s="204"/>
      <c r="F13" s="204"/>
      <c r="G13" s="204"/>
      <c r="H13" s="204"/>
      <c r="I13" s="204"/>
    </row>
    <row r="14" spans="3:9" ht="49.5" customHeight="1">
      <c r="C14" s="204"/>
      <c r="D14" s="204"/>
      <c r="E14" s="204"/>
      <c r="F14" s="204"/>
      <c r="G14" s="204"/>
      <c r="H14" s="204"/>
      <c r="I14" s="204"/>
    </row>
    <row r="15" spans="3:9" ht="49.5" customHeight="1">
      <c r="C15" s="204"/>
      <c r="D15" s="204"/>
      <c r="E15" s="204"/>
      <c r="F15" s="204"/>
      <c r="G15" s="204"/>
      <c r="H15" s="204"/>
      <c r="I15" s="204"/>
    </row>
    <row r="16" spans="3:9" ht="49.5" customHeight="1">
      <c r="C16" s="204"/>
      <c r="D16" s="204"/>
      <c r="E16" s="204"/>
      <c r="F16" s="204"/>
      <c r="G16" s="204"/>
      <c r="H16" s="204"/>
      <c r="I16" s="204"/>
    </row>
    <row r="17" spans="3:9" ht="49.5" customHeight="1">
      <c r="C17" s="204"/>
      <c r="D17" s="204"/>
      <c r="E17" s="204"/>
      <c r="F17" s="204"/>
      <c r="G17" s="204"/>
      <c r="H17" s="204"/>
      <c r="I17" s="204"/>
    </row>
    <row r="18" spans="3:9" ht="49.5" customHeight="1">
      <c r="C18" s="204"/>
      <c r="D18" s="204"/>
      <c r="E18" s="204"/>
      <c r="F18" s="204"/>
      <c r="G18" s="204"/>
      <c r="H18" s="204"/>
      <c r="I18" s="204"/>
    </row>
    <row r="19" spans="3:9" ht="49.5" customHeight="1">
      <c r="C19" s="204"/>
      <c r="D19" s="204"/>
      <c r="E19" s="204"/>
      <c r="F19" s="204"/>
      <c r="G19" s="204"/>
      <c r="H19" s="204"/>
      <c r="I19" s="204"/>
    </row>
    <row r="20" spans="3:9" ht="49.5" customHeight="1">
      <c r="C20" s="204"/>
      <c r="D20" s="204"/>
      <c r="E20" s="204"/>
      <c r="F20" s="204"/>
      <c r="G20" s="204"/>
      <c r="H20" s="204"/>
      <c r="I20" s="204"/>
    </row>
    <row r="21" spans="3:9" ht="49.5" customHeight="1">
      <c r="C21" s="204"/>
      <c r="D21" s="204"/>
      <c r="E21" s="204"/>
      <c r="F21" s="204"/>
      <c r="G21" s="204"/>
      <c r="H21" s="204"/>
      <c r="I21" s="204"/>
    </row>
    <row r="22" spans="3:9" ht="49.5" customHeight="1">
      <c r="C22" s="204"/>
      <c r="D22" s="204"/>
      <c r="E22" s="204"/>
      <c r="F22" s="204"/>
      <c r="G22" s="204"/>
      <c r="H22" s="204"/>
      <c r="I22" s="204"/>
    </row>
    <row r="23" spans="3:9" ht="49.5" customHeight="1">
      <c r="C23" s="204"/>
      <c r="D23" s="204"/>
      <c r="E23" s="204"/>
      <c r="F23" s="204"/>
      <c r="G23" s="204"/>
      <c r="H23" s="204"/>
      <c r="I23" s="204"/>
    </row>
    <row r="24" spans="3:9" ht="49.5" customHeight="1">
      <c r="C24" s="204"/>
      <c r="D24" s="204"/>
      <c r="E24" s="204"/>
      <c r="F24" s="204"/>
      <c r="G24" s="204"/>
      <c r="H24" s="204"/>
      <c r="I24" s="204"/>
    </row>
    <row r="25" spans="3:9" ht="49.5" customHeight="1">
      <c r="C25" s="204"/>
      <c r="D25" s="204"/>
      <c r="E25" s="204"/>
      <c r="F25" s="204"/>
      <c r="G25" s="204"/>
      <c r="H25" s="204"/>
      <c r="I25" s="204"/>
    </row>
    <row r="26" spans="3:9" ht="49.5" customHeight="1">
      <c r="C26" s="204"/>
      <c r="D26" s="204"/>
      <c r="E26" s="204"/>
      <c r="F26" s="204"/>
      <c r="G26" s="204"/>
      <c r="H26" s="204"/>
      <c r="I26" s="204"/>
    </row>
    <row r="27" spans="3:9" ht="49.5" customHeight="1">
      <c r="C27" s="204"/>
      <c r="D27" s="204"/>
      <c r="E27" s="204"/>
      <c r="F27" s="204"/>
      <c r="G27" s="204"/>
      <c r="H27" s="204"/>
      <c r="I27" s="204"/>
    </row>
    <row r="28" spans="3:9" ht="49.5" customHeight="1">
      <c r="C28" s="204"/>
      <c r="D28" s="204"/>
      <c r="E28" s="204"/>
      <c r="F28" s="204"/>
      <c r="G28" s="204"/>
      <c r="H28" s="204"/>
      <c r="I28" s="204"/>
    </row>
    <row r="29" spans="3:9" ht="49.5" customHeight="1">
      <c r="C29" s="204"/>
      <c r="D29" s="204"/>
      <c r="E29" s="204"/>
      <c r="F29" s="204"/>
      <c r="G29" s="204"/>
      <c r="H29" s="204"/>
      <c r="I29" s="204"/>
    </row>
    <row r="30" spans="3:9" ht="49.5" customHeight="1">
      <c r="C30" s="204"/>
      <c r="D30" s="204"/>
      <c r="E30" s="204"/>
      <c r="F30" s="204"/>
      <c r="G30" s="204"/>
      <c r="H30" s="204"/>
      <c r="I30" s="204"/>
    </row>
    <row r="31" spans="3:9" ht="49.5" customHeight="1">
      <c r="C31" s="204"/>
      <c r="D31" s="204"/>
      <c r="E31" s="204"/>
      <c r="F31" s="204"/>
      <c r="G31" s="204"/>
      <c r="H31" s="204"/>
      <c r="I31" s="204"/>
    </row>
    <row r="32" spans="3:9" ht="49.5" customHeight="1">
      <c r="C32" s="204"/>
      <c r="D32" s="204"/>
      <c r="E32" s="204"/>
      <c r="F32" s="204"/>
      <c r="G32" s="204"/>
      <c r="H32" s="204"/>
      <c r="I32" s="204"/>
    </row>
    <row r="33" spans="3:9" ht="49.5" customHeight="1">
      <c r="C33" s="204"/>
      <c r="D33" s="204"/>
      <c r="E33" s="204"/>
      <c r="F33" s="204"/>
      <c r="G33" s="204"/>
      <c r="H33" s="204"/>
      <c r="I33" s="204"/>
    </row>
    <row r="34" spans="3:9" ht="49.5" customHeight="1">
      <c r="C34" s="204"/>
      <c r="D34" s="204"/>
      <c r="E34" s="204"/>
      <c r="F34" s="204"/>
      <c r="G34" s="204"/>
      <c r="H34" s="204"/>
      <c r="I34" s="204"/>
    </row>
    <row r="35" spans="3:9" ht="49.5" customHeight="1">
      <c r="C35" s="204"/>
      <c r="D35" s="204"/>
      <c r="E35" s="204"/>
      <c r="F35" s="204"/>
      <c r="G35" s="204"/>
      <c r="H35" s="204"/>
      <c r="I35" s="204"/>
    </row>
    <row r="36" spans="3:9" ht="49.5" customHeight="1">
      <c r="C36" s="204"/>
      <c r="D36" s="204"/>
      <c r="E36" s="204"/>
      <c r="F36" s="204"/>
      <c r="G36" s="204"/>
      <c r="H36" s="204"/>
      <c r="I36" s="204"/>
    </row>
    <row r="37" spans="3:9" ht="49.5" customHeight="1">
      <c r="C37" s="204"/>
      <c r="D37" s="204"/>
      <c r="E37" s="204"/>
      <c r="F37" s="204"/>
      <c r="G37" s="204"/>
      <c r="H37" s="204"/>
      <c r="I37" s="204"/>
    </row>
    <row r="38" spans="3:9" ht="49.5" customHeight="1">
      <c r="C38" s="204"/>
      <c r="D38" s="204"/>
      <c r="E38" s="204"/>
      <c r="F38" s="204"/>
      <c r="G38" s="204"/>
      <c r="H38" s="204"/>
      <c r="I38" s="204"/>
    </row>
    <row r="39" spans="3:9" ht="49.5" customHeight="1">
      <c r="C39" s="204"/>
      <c r="D39" s="204"/>
      <c r="E39" s="204"/>
      <c r="F39" s="204"/>
      <c r="G39" s="204"/>
      <c r="H39" s="204"/>
      <c r="I39" s="204"/>
    </row>
    <row r="40" spans="3:9" ht="49.5" customHeight="1">
      <c r="C40" s="204"/>
      <c r="D40" s="204"/>
      <c r="E40" s="204"/>
      <c r="F40" s="204"/>
      <c r="G40" s="204"/>
      <c r="H40" s="204"/>
      <c r="I40" s="204"/>
    </row>
    <row r="41" spans="3:9" ht="49.5" customHeight="1">
      <c r="C41" s="204"/>
      <c r="D41" s="204"/>
      <c r="E41" s="204"/>
      <c r="F41" s="204"/>
      <c r="G41" s="204"/>
      <c r="H41" s="204"/>
      <c r="I41" s="204"/>
    </row>
    <row r="42" spans="3:9" ht="49.5" customHeight="1">
      <c r="C42" s="204"/>
      <c r="D42" s="204"/>
      <c r="E42" s="204"/>
      <c r="F42" s="204"/>
      <c r="G42" s="204"/>
      <c r="H42" s="204"/>
      <c r="I42" s="204"/>
    </row>
    <row r="43" spans="3:9" ht="49.5" customHeight="1">
      <c r="C43" s="204"/>
      <c r="D43" s="204"/>
      <c r="E43" s="204"/>
      <c r="F43" s="204"/>
      <c r="G43" s="204"/>
      <c r="H43" s="204"/>
      <c r="I43" s="204"/>
    </row>
    <row r="44" spans="3:9" ht="49.5" customHeight="1">
      <c r="C44" s="204"/>
      <c r="D44" s="204"/>
      <c r="E44" s="204"/>
      <c r="F44" s="204"/>
      <c r="G44" s="204"/>
      <c r="H44" s="204"/>
      <c r="I44" s="204"/>
    </row>
    <row r="45" spans="3:9" ht="49.5" customHeight="1">
      <c r="C45" s="204"/>
      <c r="D45" s="204"/>
      <c r="E45" s="204"/>
      <c r="F45" s="204"/>
      <c r="G45" s="204"/>
      <c r="H45" s="204"/>
      <c r="I45" s="204"/>
    </row>
    <row r="46" spans="3:9" ht="49.5" customHeight="1">
      <c r="C46" s="204"/>
      <c r="D46" s="204"/>
      <c r="E46" s="204"/>
      <c r="F46" s="204"/>
      <c r="G46" s="204"/>
      <c r="H46" s="204"/>
      <c r="I46" s="204"/>
    </row>
    <row r="47" spans="3:9" ht="49.5" customHeight="1">
      <c r="C47" s="204"/>
      <c r="D47" s="204"/>
      <c r="E47" s="204"/>
      <c r="F47" s="204"/>
      <c r="G47" s="204"/>
      <c r="H47" s="204"/>
      <c r="I47" s="204"/>
    </row>
    <row r="48" spans="3:9" ht="49.5" customHeight="1">
      <c r="C48" s="204"/>
      <c r="D48" s="204"/>
      <c r="E48" s="204"/>
      <c r="F48" s="204"/>
      <c r="G48" s="204"/>
      <c r="H48" s="204"/>
      <c r="I48" s="204"/>
    </row>
    <row r="49" spans="3:9" ht="49.5" customHeight="1">
      <c r="C49" s="204"/>
      <c r="D49" s="204"/>
      <c r="E49" s="204"/>
      <c r="F49" s="204"/>
      <c r="G49" s="204"/>
      <c r="H49" s="204"/>
      <c r="I49" s="204"/>
    </row>
    <row r="50" spans="3:9" ht="49.5" customHeight="1">
      <c r="C50" s="204"/>
      <c r="D50" s="204"/>
      <c r="E50" s="204"/>
      <c r="F50" s="204"/>
      <c r="G50" s="204"/>
      <c r="H50" s="204"/>
      <c r="I50" s="204"/>
    </row>
    <row r="51" spans="3:9" ht="49.5" customHeight="1">
      <c r="C51" s="204"/>
      <c r="D51" s="204"/>
      <c r="E51" s="204"/>
      <c r="F51" s="204"/>
      <c r="G51" s="204"/>
      <c r="H51" s="204"/>
      <c r="I51" s="204"/>
    </row>
    <row r="52" spans="3:9" ht="49.5" customHeight="1">
      <c r="C52" s="204"/>
      <c r="D52" s="204"/>
      <c r="E52" s="204"/>
      <c r="F52" s="204"/>
      <c r="G52" s="204"/>
      <c r="H52" s="204"/>
      <c r="I52" s="204"/>
    </row>
    <row r="53" spans="3:9" ht="49.5" customHeight="1">
      <c r="C53" s="204"/>
      <c r="D53" s="204"/>
      <c r="E53" s="204"/>
      <c r="F53" s="204"/>
      <c r="G53" s="204"/>
      <c r="H53" s="204"/>
      <c r="I53" s="204"/>
    </row>
    <row r="54" spans="3:9" ht="49.5" customHeight="1">
      <c r="C54" s="204"/>
      <c r="D54" s="204"/>
      <c r="E54" s="204"/>
      <c r="F54" s="204"/>
      <c r="G54" s="204"/>
      <c r="H54" s="204"/>
      <c r="I54" s="204"/>
    </row>
    <row r="55" spans="3:9" ht="49.5" customHeight="1">
      <c r="C55" s="204"/>
      <c r="D55" s="204"/>
      <c r="E55" s="204"/>
      <c r="F55" s="204"/>
      <c r="G55" s="204"/>
      <c r="H55" s="204"/>
      <c r="I55" s="204"/>
    </row>
    <row r="56" spans="3:9" ht="49.5" customHeight="1">
      <c r="C56" s="204"/>
      <c r="D56" s="204"/>
      <c r="E56" s="204"/>
      <c r="F56" s="204"/>
      <c r="G56" s="204"/>
      <c r="H56" s="204"/>
      <c r="I56" s="204"/>
    </row>
    <row r="57" spans="3:9" ht="49.5" customHeight="1">
      <c r="C57" s="204"/>
      <c r="D57" s="204"/>
      <c r="E57" s="204"/>
      <c r="F57" s="204"/>
      <c r="G57" s="204"/>
      <c r="H57" s="204"/>
      <c r="I57" s="204"/>
    </row>
    <row r="58" spans="3:9" ht="49.5" customHeight="1">
      <c r="C58" s="204"/>
      <c r="D58" s="204"/>
      <c r="E58" s="204"/>
      <c r="F58" s="204"/>
      <c r="G58" s="204"/>
      <c r="H58" s="204"/>
      <c r="I58" s="204"/>
    </row>
    <row r="59" spans="3:9" ht="49.5" customHeight="1">
      <c r="C59" s="204"/>
      <c r="D59" s="204"/>
      <c r="E59" s="204"/>
      <c r="F59" s="204"/>
      <c r="G59" s="204"/>
      <c r="H59" s="204"/>
      <c r="I59" s="204"/>
    </row>
    <row r="60" spans="3:9" ht="49.5" customHeight="1">
      <c r="C60" s="204"/>
      <c r="D60" s="204"/>
      <c r="E60" s="204"/>
      <c r="F60" s="204"/>
      <c r="G60" s="204"/>
      <c r="H60" s="204"/>
      <c r="I60" s="204"/>
    </row>
    <row r="61" spans="3:9" ht="49.5" customHeight="1">
      <c r="C61" s="204"/>
      <c r="D61" s="204"/>
      <c r="E61" s="204"/>
      <c r="F61" s="204"/>
      <c r="G61" s="204"/>
      <c r="H61" s="204"/>
      <c r="I61" s="204"/>
    </row>
    <row r="62" spans="3:9" ht="49.5" customHeight="1">
      <c r="C62" s="204"/>
      <c r="D62" s="204"/>
      <c r="E62" s="204"/>
      <c r="F62" s="204"/>
      <c r="G62" s="204"/>
      <c r="H62" s="204"/>
      <c r="I62" s="204"/>
    </row>
    <row r="63" spans="3:9" ht="49.5" customHeight="1">
      <c r="C63" s="204"/>
      <c r="D63" s="204"/>
      <c r="E63" s="204"/>
      <c r="F63" s="204"/>
      <c r="G63" s="204"/>
      <c r="H63" s="204"/>
      <c r="I63" s="204"/>
    </row>
    <row r="64" spans="3:9" ht="49.5" customHeight="1">
      <c r="C64" s="204"/>
      <c r="D64" s="204"/>
      <c r="E64" s="204"/>
      <c r="F64" s="204"/>
      <c r="G64" s="204"/>
      <c r="H64" s="204"/>
      <c r="I64" s="204"/>
    </row>
    <row r="65" spans="3:9" ht="49.5" customHeight="1">
      <c r="C65" s="204"/>
      <c r="D65" s="204"/>
      <c r="E65" s="204"/>
      <c r="F65" s="204"/>
      <c r="G65" s="204"/>
      <c r="H65" s="204"/>
      <c r="I65" s="204"/>
    </row>
    <row r="66" spans="3:9" ht="49.5" customHeight="1">
      <c r="C66" s="204"/>
      <c r="D66" s="204"/>
      <c r="E66" s="204"/>
      <c r="F66" s="204"/>
      <c r="G66" s="204"/>
      <c r="H66" s="204"/>
      <c r="I66" s="204"/>
    </row>
    <row r="67" spans="3:9" ht="49.5" customHeight="1">
      <c r="C67" s="204"/>
      <c r="D67" s="204"/>
      <c r="E67" s="204"/>
      <c r="F67" s="204"/>
      <c r="G67" s="204"/>
      <c r="H67" s="204"/>
      <c r="I67" s="204"/>
    </row>
    <row r="68" spans="3:9" ht="49.5" customHeight="1">
      <c r="C68" s="204"/>
      <c r="D68" s="204"/>
      <c r="E68" s="204"/>
      <c r="F68" s="204"/>
      <c r="G68" s="204"/>
      <c r="H68" s="204"/>
      <c r="I68" s="204"/>
    </row>
    <row r="69" spans="3:9" ht="49.5" customHeight="1">
      <c r="C69" s="204"/>
      <c r="D69" s="204"/>
      <c r="E69" s="204"/>
      <c r="F69" s="204"/>
      <c r="G69" s="204"/>
      <c r="H69" s="204"/>
      <c r="I69" s="204"/>
    </row>
    <row r="70" spans="3:9" ht="49.5" customHeight="1">
      <c r="C70" s="204"/>
      <c r="D70" s="204"/>
      <c r="E70" s="204"/>
      <c r="F70" s="204"/>
      <c r="G70" s="204"/>
      <c r="H70" s="204"/>
      <c r="I70" s="204"/>
    </row>
    <row r="71" spans="3:9" ht="49.5" customHeight="1">
      <c r="C71" s="204"/>
      <c r="D71" s="204"/>
      <c r="E71" s="204"/>
      <c r="F71" s="204"/>
      <c r="G71" s="204"/>
      <c r="H71" s="204"/>
      <c r="I71" s="204"/>
    </row>
    <row r="72" spans="3:9" ht="49.5" customHeight="1">
      <c r="C72" s="204"/>
      <c r="D72" s="204"/>
      <c r="E72" s="204"/>
      <c r="F72" s="204"/>
      <c r="G72" s="204"/>
      <c r="H72" s="204"/>
      <c r="I72" s="204"/>
    </row>
    <row r="73" spans="3:9" ht="49.5" customHeight="1">
      <c r="C73" s="204"/>
      <c r="D73" s="204"/>
      <c r="E73" s="204"/>
      <c r="F73" s="204"/>
      <c r="G73" s="204"/>
      <c r="H73" s="204"/>
      <c r="I73" s="204"/>
    </row>
    <row r="74" spans="3:9" ht="49.5" customHeight="1">
      <c r="C74" s="204"/>
      <c r="D74" s="204"/>
      <c r="E74" s="204"/>
      <c r="F74" s="204"/>
      <c r="G74" s="204"/>
      <c r="H74" s="204"/>
      <c r="I74" s="204"/>
    </row>
    <row r="75" spans="3:9" ht="49.5" customHeight="1">
      <c r="C75" s="204"/>
      <c r="D75" s="204"/>
      <c r="E75" s="204"/>
      <c r="F75" s="204"/>
      <c r="G75" s="204"/>
      <c r="H75" s="204"/>
      <c r="I75" s="204"/>
    </row>
    <row r="76" spans="3:9" ht="49.5" customHeight="1">
      <c r="C76" s="204"/>
      <c r="D76" s="204"/>
      <c r="E76" s="204"/>
      <c r="F76" s="204"/>
      <c r="G76" s="204"/>
      <c r="H76" s="204"/>
      <c r="I76" s="204"/>
    </row>
    <row r="77" spans="3:9" ht="49.5" customHeight="1">
      <c r="C77" s="204"/>
      <c r="D77" s="204"/>
      <c r="E77" s="204"/>
      <c r="F77" s="204"/>
      <c r="G77" s="204"/>
      <c r="H77" s="204"/>
      <c r="I77" s="204"/>
    </row>
    <row r="78" spans="3:9" ht="49.5" customHeight="1">
      <c r="C78" s="204"/>
      <c r="D78" s="204"/>
      <c r="E78" s="204"/>
      <c r="F78" s="204"/>
      <c r="G78" s="204"/>
      <c r="H78" s="204"/>
      <c r="I78" s="204"/>
    </row>
    <row r="79" spans="3:9" ht="49.5" customHeight="1">
      <c r="C79" s="204"/>
      <c r="D79" s="204"/>
      <c r="E79" s="204"/>
      <c r="F79" s="204"/>
      <c r="G79" s="204"/>
      <c r="H79" s="204"/>
      <c r="I79" s="204"/>
    </row>
    <row r="80" spans="3:9" ht="49.5" customHeight="1">
      <c r="C80" s="204"/>
      <c r="D80" s="204"/>
      <c r="E80" s="204"/>
      <c r="F80" s="204"/>
      <c r="G80" s="204"/>
      <c r="H80" s="204"/>
      <c r="I80" s="204"/>
    </row>
    <row r="81" spans="3:9" ht="49.5" customHeight="1">
      <c r="C81" s="204"/>
      <c r="D81" s="204"/>
      <c r="E81" s="204"/>
      <c r="F81" s="204"/>
      <c r="G81" s="204"/>
      <c r="H81" s="204"/>
      <c r="I81" s="204"/>
    </row>
    <row r="82" spans="3:9" ht="49.5" customHeight="1">
      <c r="C82" s="204"/>
      <c r="D82" s="204"/>
      <c r="E82" s="204"/>
      <c r="F82" s="204"/>
      <c r="G82" s="204"/>
      <c r="H82" s="204"/>
      <c r="I82" s="204"/>
    </row>
    <row r="83" spans="3:9" ht="49.5" customHeight="1">
      <c r="C83" s="204"/>
      <c r="D83" s="204"/>
      <c r="E83" s="204"/>
      <c r="F83" s="204"/>
      <c r="G83" s="204"/>
      <c r="H83" s="204"/>
      <c r="I83" s="204"/>
    </row>
    <row r="84" spans="3:9" ht="49.5" customHeight="1">
      <c r="C84" s="204"/>
      <c r="D84" s="204"/>
      <c r="E84" s="204"/>
      <c r="F84" s="204"/>
      <c r="G84" s="204"/>
      <c r="H84" s="204"/>
      <c r="I84" s="204"/>
    </row>
    <row r="85" spans="3:9" ht="49.5" customHeight="1">
      <c r="C85" s="204"/>
      <c r="D85" s="204"/>
      <c r="E85" s="204"/>
      <c r="F85" s="204"/>
      <c r="G85" s="204"/>
      <c r="H85" s="204"/>
      <c r="I85" s="204"/>
    </row>
    <row r="86" spans="3:9" ht="49.5" customHeight="1">
      <c r="C86" s="204"/>
      <c r="D86" s="204"/>
      <c r="E86" s="204"/>
      <c r="F86" s="204"/>
      <c r="G86" s="204"/>
      <c r="H86" s="204"/>
      <c r="I86" s="204"/>
    </row>
    <row r="87" spans="3:9" ht="49.5" customHeight="1">
      <c r="C87" s="204"/>
      <c r="D87" s="204"/>
      <c r="E87" s="204"/>
      <c r="F87" s="204"/>
      <c r="G87" s="204"/>
      <c r="H87" s="204"/>
      <c r="I87" s="204"/>
    </row>
    <row r="88" spans="3:9" ht="49.5" customHeight="1">
      <c r="C88" s="204"/>
      <c r="D88" s="204"/>
      <c r="E88" s="204"/>
      <c r="F88" s="204"/>
      <c r="G88" s="204"/>
      <c r="H88" s="204"/>
      <c r="I88" s="204"/>
    </row>
    <row r="89" spans="3:9" ht="49.5" customHeight="1">
      <c r="C89" s="204"/>
      <c r="D89" s="204"/>
      <c r="E89" s="204"/>
      <c r="F89" s="204"/>
      <c r="G89" s="204"/>
      <c r="H89" s="204"/>
      <c r="I89" s="204"/>
    </row>
    <row r="90" spans="3:9" ht="49.5" customHeight="1">
      <c r="C90" s="204"/>
      <c r="D90" s="204"/>
      <c r="E90" s="204"/>
      <c r="F90" s="204"/>
      <c r="G90" s="204"/>
      <c r="H90" s="204"/>
      <c r="I90" s="204"/>
    </row>
    <row r="91" spans="3:9" ht="49.5" customHeight="1">
      <c r="C91" s="204"/>
      <c r="D91" s="204"/>
      <c r="E91" s="204"/>
      <c r="F91" s="204"/>
      <c r="G91" s="204"/>
      <c r="H91" s="204"/>
      <c r="I91" s="204"/>
    </row>
    <row r="92" spans="3:9" ht="49.5" customHeight="1">
      <c r="C92" s="204"/>
      <c r="D92" s="204"/>
      <c r="E92" s="204"/>
      <c r="F92" s="204"/>
      <c r="G92" s="204"/>
      <c r="H92" s="204"/>
      <c r="I92" s="204"/>
    </row>
    <row r="93" spans="3:9" ht="49.5" customHeight="1">
      <c r="C93" s="204"/>
      <c r="D93" s="204"/>
      <c r="E93" s="204"/>
      <c r="F93" s="204"/>
      <c r="G93" s="204"/>
      <c r="H93" s="204"/>
      <c r="I93" s="204"/>
    </row>
    <row r="94" spans="3:9" ht="49.5" customHeight="1">
      <c r="C94" s="204"/>
      <c r="D94" s="204"/>
      <c r="E94" s="204"/>
      <c r="F94" s="204"/>
      <c r="G94" s="204"/>
      <c r="H94" s="204"/>
      <c r="I94" s="204"/>
    </row>
    <row r="95" spans="3:9" ht="49.5" customHeight="1">
      <c r="C95" s="204"/>
      <c r="D95" s="204"/>
      <c r="E95" s="204"/>
      <c r="F95" s="204"/>
      <c r="G95" s="204"/>
      <c r="H95" s="204"/>
      <c r="I95" s="204"/>
    </row>
    <row r="96" spans="3:9" ht="49.5" customHeight="1">
      <c r="C96" s="204"/>
      <c r="D96" s="204"/>
      <c r="E96" s="204"/>
      <c r="F96" s="204"/>
      <c r="G96" s="204"/>
      <c r="H96" s="204"/>
      <c r="I96" s="204"/>
    </row>
    <row r="97" spans="3:9" ht="49.5" customHeight="1">
      <c r="C97" s="204"/>
      <c r="D97" s="204"/>
      <c r="E97" s="204"/>
      <c r="F97" s="204"/>
      <c r="G97" s="204"/>
      <c r="H97" s="204"/>
      <c r="I97" s="204"/>
    </row>
    <row r="98" spans="3:9" ht="49.5" customHeight="1">
      <c r="C98" s="204"/>
      <c r="D98" s="204"/>
      <c r="E98" s="204"/>
      <c r="F98" s="204"/>
      <c r="G98" s="204"/>
      <c r="H98" s="204"/>
      <c r="I98" s="204"/>
    </row>
    <row r="99" spans="3:9" ht="49.5" customHeight="1">
      <c r="C99" s="204"/>
      <c r="D99" s="204"/>
      <c r="E99" s="204"/>
      <c r="F99" s="204"/>
      <c r="G99" s="204"/>
      <c r="H99" s="204"/>
      <c r="I99" s="204"/>
    </row>
    <row r="100" spans="3:9" ht="49.5" customHeight="1">
      <c r="C100" s="204"/>
      <c r="D100" s="204"/>
      <c r="E100" s="204"/>
      <c r="F100" s="204"/>
      <c r="G100" s="204"/>
      <c r="H100" s="204"/>
      <c r="I100" s="204"/>
    </row>
    <row r="101" spans="3:9" ht="49.5" customHeight="1">
      <c r="C101" s="204"/>
      <c r="D101" s="204"/>
      <c r="E101" s="204"/>
      <c r="F101" s="204"/>
      <c r="G101" s="204"/>
      <c r="H101" s="204"/>
      <c r="I101" s="204"/>
    </row>
    <row r="102" spans="3:9" ht="49.5" customHeight="1">
      <c r="C102" s="204"/>
      <c r="D102" s="204"/>
      <c r="E102" s="204"/>
      <c r="F102" s="204"/>
      <c r="G102" s="204"/>
      <c r="H102" s="204"/>
      <c r="I102" s="204"/>
    </row>
    <row r="103" spans="3:9" ht="49.5" customHeight="1">
      <c r="C103" s="204"/>
      <c r="D103" s="204"/>
      <c r="E103" s="204"/>
      <c r="F103" s="204"/>
      <c r="G103" s="204"/>
      <c r="H103" s="204"/>
      <c r="I103" s="204"/>
    </row>
    <row r="104" spans="3:9" ht="49.5" customHeight="1">
      <c r="C104" s="204"/>
      <c r="D104" s="204"/>
      <c r="E104" s="204"/>
      <c r="F104" s="204"/>
      <c r="G104" s="204"/>
      <c r="H104" s="204"/>
      <c r="I104" s="204"/>
    </row>
    <row r="105" spans="3:9" ht="49.5" customHeight="1">
      <c r="C105" s="204"/>
      <c r="D105" s="204"/>
      <c r="E105" s="204"/>
      <c r="F105" s="204"/>
      <c r="G105" s="204"/>
      <c r="H105" s="204"/>
      <c r="I105" s="204"/>
    </row>
    <row r="106" spans="3:9" ht="49.5" customHeight="1">
      <c r="C106" s="204"/>
      <c r="D106" s="204"/>
      <c r="E106" s="204"/>
      <c r="F106" s="204"/>
      <c r="G106" s="204"/>
      <c r="H106" s="204"/>
      <c r="I106" s="204"/>
    </row>
    <row r="107" spans="3:9" ht="49.5" customHeight="1">
      <c r="C107" s="204"/>
      <c r="D107" s="204"/>
      <c r="E107" s="204"/>
      <c r="F107" s="204"/>
      <c r="G107" s="204"/>
      <c r="H107" s="204"/>
      <c r="I107" s="204"/>
    </row>
    <row r="108" spans="3:9" ht="49.5" customHeight="1">
      <c r="C108" s="204"/>
      <c r="D108" s="204"/>
      <c r="E108" s="204"/>
      <c r="F108" s="204"/>
      <c r="G108" s="204"/>
      <c r="H108" s="204"/>
      <c r="I108" s="204"/>
    </row>
    <row r="109" spans="3:9" ht="49.5" customHeight="1">
      <c r="C109" s="204"/>
      <c r="D109" s="204"/>
      <c r="E109" s="204"/>
      <c r="F109" s="204"/>
      <c r="G109" s="204"/>
      <c r="H109" s="204"/>
      <c r="I109" s="204"/>
    </row>
    <row r="110" spans="3:9" ht="49.5" customHeight="1">
      <c r="C110" s="204"/>
      <c r="D110" s="204"/>
      <c r="E110" s="204"/>
      <c r="F110" s="204"/>
      <c r="G110" s="204"/>
      <c r="H110" s="204"/>
      <c r="I110" s="204"/>
    </row>
    <row r="111" spans="3:9" ht="49.5" customHeight="1">
      <c r="C111" s="204"/>
      <c r="D111" s="204"/>
      <c r="E111" s="204"/>
      <c r="F111" s="204"/>
      <c r="G111" s="204"/>
      <c r="H111" s="204"/>
      <c r="I111" s="204"/>
    </row>
    <row r="112" spans="3:9" ht="49.5" customHeight="1">
      <c r="C112" s="204"/>
      <c r="D112" s="204"/>
      <c r="E112" s="204"/>
      <c r="F112" s="204"/>
      <c r="G112" s="204"/>
      <c r="H112" s="204"/>
      <c r="I112" s="204"/>
    </row>
    <row r="113" spans="3:9" ht="49.5" customHeight="1">
      <c r="C113" s="204"/>
      <c r="D113" s="204"/>
      <c r="E113" s="204"/>
      <c r="F113" s="204"/>
      <c r="G113" s="204"/>
      <c r="H113" s="204"/>
      <c r="I113" s="204"/>
    </row>
    <row r="114" spans="3:9" ht="49.5" customHeight="1">
      <c r="C114" s="204"/>
      <c r="D114" s="204"/>
      <c r="E114" s="204"/>
      <c r="F114" s="204"/>
      <c r="G114" s="204"/>
      <c r="H114" s="204"/>
      <c r="I114" s="204"/>
    </row>
    <row r="115" spans="3:9" ht="49.5" customHeight="1">
      <c r="C115" s="204"/>
      <c r="D115" s="204"/>
      <c r="E115" s="204"/>
      <c r="F115" s="204"/>
      <c r="G115" s="204"/>
      <c r="H115" s="204"/>
      <c r="I115" s="204"/>
    </row>
    <row r="116" spans="3:9" ht="49.5" customHeight="1">
      <c r="C116" s="204"/>
      <c r="D116" s="204"/>
      <c r="E116" s="204"/>
      <c r="F116" s="204"/>
      <c r="G116" s="204"/>
      <c r="H116" s="204"/>
      <c r="I116" s="204"/>
    </row>
    <row r="117" spans="3:9" ht="49.5" customHeight="1">
      <c r="C117" s="204"/>
      <c r="D117" s="204"/>
      <c r="E117" s="204"/>
      <c r="F117" s="204"/>
      <c r="G117" s="204"/>
      <c r="H117" s="204"/>
      <c r="I117" s="204"/>
    </row>
    <row r="118" spans="3:9" ht="49.5" customHeight="1">
      <c r="C118" s="204"/>
      <c r="D118" s="204"/>
      <c r="E118" s="204"/>
      <c r="F118" s="204"/>
      <c r="G118" s="204"/>
      <c r="H118" s="204"/>
      <c r="I118" s="204"/>
    </row>
    <row r="119" spans="3:9" ht="49.5" customHeight="1">
      <c r="C119" s="204"/>
      <c r="D119" s="204"/>
      <c r="E119" s="204"/>
      <c r="F119" s="204"/>
      <c r="G119" s="204"/>
      <c r="H119" s="204"/>
      <c r="I119" s="204"/>
    </row>
    <row r="120" spans="3:9" ht="49.5" customHeight="1">
      <c r="C120" s="204"/>
      <c r="D120" s="204"/>
      <c r="E120" s="204"/>
      <c r="F120" s="204"/>
      <c r="G120" s="204"/>
      <c r="H120" s="204"/>
      <c r="I120" s="204"/>
    </row>
    <row r="121" spans="3:9" ht="49.5" customHeight="1">
      <c r="C121" s="204"/>
      <c r="D121" s="204"/>
      <c r="E121" s="204"/>
      <c r="F121" s="204"/>
      <c r="G121" s="204"/>
      <c r="H121" s="204"/>
      <c r="I121" s="204"/>
    </row>
    <row r="122" spans="3:9" ht="49.5" customHeight="1">
      <c r="C122" s="204"/>
      <c r="D122" s="204"/>
      <c r="E122" s="204"/>
      <c r="F122" s="204"/>
      <c r="G122" s="204"/>
      <c r="H122" s="204"/>
      <c r="I122" s="204"/>
    </row>
    <row r="123" spans="3:9" ht="49.5" customHeight="1">
      <c r="C123" s="204"/>
      <c r="D123" s="204"/>
      <c r="E123" s="204"/>
      <c r="F123" s="204"/>
      <c r="G123" s="204"/>
      <c r="H123" s="204"/>
      <c r="I123" s="204"/>
    </row>
    <row r="124" spans="3:9" ht="49.5" customHeight="1">
      <c r="C124" s="204"/>
      <c r="D124" s="204"/>
      <c r="E124" s="204"/>
      <c r="F124" s="204"/>
      <c r="G124" s="204"/>
      <c r="H124" s="204"/>
      <c r="I124" s="204"/>
    </row>
    <row r="125" spans="3:9" ht="49.5" customHeight="1">
      <c r="C125" s="204"/>
      <c r="D125" s="204"/>
      <c r="E125" s="204"/>
      <c r="F125" s="204"/>
      <c r="G125" s="204"/>
      <c r="H125" s="204"/>
      <c r="I125" s="204"/>
    </row>
    <row r="126" spans="3:9" ht="49.5" customHeight="1">
      <c r="C126" s="204"/>
      <c r="D126" s="204"/>
      <c r="E126" s="204"/>
      <c r="F126" s="204"/>
      <c r="G126" s="204"/>
      <c r="H126" s="204"/>
      <c r="I126" s="204"/>
    </row>
    <row r="127" spans="3:9" ht="49.5" customHeight="1">
      <c r="C127" s="204"/>
      <c r="D127" s="204"/>
      <c r="E127" s="204"/>
      <c r="F127" s="204"/>
      <c r="G127" s="204"/>
      <c r="H127" s="204"/>
      <c r="I127" s="204"/>
    </row>
    <row r="128" spans="3:9" ht="49.5" customHeight="1">
      <c r="C128" s="204"/>
      <c r="D128" s="204"/>
      <c r="E128" s="204"/>
      <c r="F128" s="204"/>
      <c r="G128" s="204"/>
      <c r="H128" s="204"/>
      <c r="I128" s="204"/>
    </row>
    <row r="129" spans="3:9" ht="49.5" customHeight="1">
      <c r="C129" s="204"/>
      <c r="D129" s="204"/>
      <c r="E129" s="204"/>
      <c r="F129" s="204"/>
      <c r="G129" s="204"/>
      <c r="H129" s="204"/>
      <c r="I129" s="204"/>
    </row>
    <row r="130" spans="3:9" ht="49.5" customHeight="1">
      <c r="C130" s="204"/>
      <c r="D130" s="204"/>
      <c r="E130" s="204"/>
      <c r="F130" s="204"/>
      <c r="G130" s="204"/>
      <c r="H130" s="204"/>
      <c r="I130" s="204"/>
    </row>
    <row r="131" spans="3:9" ht="49.5" customHeight="1">
      <c r="C131" s="204"/>
      <c r="D131" s="204"/>
      <c r="E131" s="204"/>
      <c r="F131" s="204"/>
      <c r="G131" s="204"/>
      <c r="H131" s="204"/>
      <c r="I131" s="204"/>
    </row>
    <row r="132" spans="3:9" ht="49.5" customHeight="1">
      <c r="C132" s="204"/>
      <c r="D132" s="204"/>
      <c r="E132" s="204"/>
      <c r="F132" s="204"/>
      <c r="G132" s="204"/>
      <c r="H132" s="204"/>
      <c r="I132" s="204"/>
    </row>
    <row r="133" spans="3:9" ht="49.5" customHeight="1">
      <c r="C133" s="204"/>
      <c r="D133" s="204"/>
      <c r="E133" s="204"/>
      <c r="F133" s="204"/>
      <c r="G133" s="204"/>
      <c r="H133" s="204"/>
      <c r="I133" s="204"/>
    </row>
    <row r="134" spans="3:9" ht="49.5" customHeight="1">
      <c r="C134" s="204"/>
      <c r="D134" s="204"/>
      <c r="E134" s="204"/>
      <c r="F134" s="204"/>
      <c r="G134" s="204"/>
      <c r="H134" s="204"/>
      <c r="I134" s="204"/>
    </row>
    <row r="135" spans="3:9" ht="49.5" customHeight="1">
      <c r="C135" s="204"/>
      <c r="D135" s="204"/>
      <c r="E135" s="204"/>
      <c r="F135" s="204"/>
      <c r="G135" s="204"/>
      <c r="H135" s="204"/>
      <c r="I135" s="204"/>
    </row>
    <row r="136" spans="3:9" ht="49.5" customHeight="1">
      <c r="C136" s="204"/>
      <c r="D136" s="204"/>
      <c r="E136" s="204"/>
      <c r="F136" s="204"/>
      <c r="G136" s="204"/>
      <c r="H136" s="204"/>
      <c r="I136" s="204"/>
    </row>
    <row r="137" spans="3:9" ht="49.5" customHeight="1">
      <c r="C137" s="204"/>
      <c r="D137" s="204"/>
      <c r="E137" s="204"/>
      <c r="F137" s="204"/>
      <c r="G137" s="204"/>
      <c r="H137" s="204"/>
      <c r="I137" s="204"/>
    </row>
    <row r="138" spans="3:9" ht="49.5" customHeight="1">
      <c r="C138" s="204"/>
      <c r="D138" s="204"/>
      <c r="E138" s="204"/>
      <c r="F138" s="204"/>
      <c r="G138" s="204"/>
      <c r="H138" s="204"/>
      <c r="I138" s="204"/>
    </row>
    <row r="139" spans="3:9" ht="49.5" customHeight="1">
      <c r="C139" s="204"/>
      <c r="D139" s="204"/>
      <c r="E139" s="204"/>
      <c r="F139" s="204"/>
      <c r="G139" s="204"/>
      <c r="H139" s="204"/>
      <c r="I139" s="204"/>
    </row>
    <row r="140" spans="3:9" ht="49.5" customHeight="1">
      <c r="C140" s="204"/>
      <c r="D140" s="204"/>
      <c r="E140" s="204"/>
      <c r="F140" s="204"/>
      <c r="G140" s="204"/>
      <c r="H140" s="204"/>
      <c r="I140" s="204"/>
    </row>
  </sheetData>
  <mergeCells count="135">
    <mergeCell ref="A1:I1"/>
    <mergeCell ref="A6:I6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34:I34"/>
    <mergeCell ref="C35:I35"/>
    <mergeCell ref="C36:I36"/>
    <mergeCell ref="C30:I30"/>
    <mergeCell ref="C31:I31"/>
    <mergeCell ref="C32:I32"/>
    <mergeCell ref="C33:I33"/>
    <mergeCell ref="C37:I37"/>
    <mergeCell ref="C38:I38"/>
    <mergeCell ref="C39:I39"/>
    <mergeCell ref="C40:I40"/>
    <mergeCell ref="C41:I41"/>
    <mergeCell ref="C42:I42"/>
    <mergeCell ref="C43:I43"/>
    <mergeCell ref="C44:I44"/>
    <mergeCell ref="C45:I45"/>
    <mergeCell ref="C46:I46"/>
    <mergeCell ref="C47:I47"/>
    <mergeCell ref="C48:I48"/>
    <mergeCell ref="C49:I49"/>
    <mergeCell ref="C50:I50"/>
    <mergeCell ref="C51:I51"/>
    <mergeCell ref="C52:I52"/>
    <mergeCell ref="C53:I53"/>
    <mergeCell ref="C54:I54"/>
    <mergeCell ref="C55:I55"/>
    <mergeCell ref="C56:I56"/>
    <mergeCell ref="C57:I57"/>
    <mergeCell ref="C58:I58"/>
    <mergeCell ref="C59:I59"/>
    <mergeCell ref="C60:I60"/>
    <mergeCell ref="C61:I61"/>
    <mergeCell ref="C62:I62"/>
    <mergeCell ref="C63:I63"/>
    <mergeCell ref="C64:I64"/>
    <mergeCell ref="C65:I65"/>
    <mergeCell ref="C66:I66"/>
    <mergeCell ref="C67:I67"/>
    <mergeCell ref="C68:I68"/>
    <mergeCell ref="C69:I69"/>
    <mergeCell ref="C70:I70"/>
    <mergeCell ref="C71:I71"/>
    <mergeCell ref="C72:I72"/>
    <mergeCell ref="C73:I73"/>
    <mergeCell ref="C74:I74"/>
    <mergeCell ref="C75:I75"/>
    <mergeCell ref="C76:I76"/>
    <mergeCell ref="C77:I77"/>
    <mergeCell ref="C78:I78"/>
    <mergeCell ref="C79:I79"/>
    <mergeCell ref="C80:I80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96:I96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108:I108"/>
    <mergeCell ref="C109:I109"/>
    <mergeCell ref="C110:I110"/>
    <mergeCell ref="C111:I111"/>
    <mergeCell ref="C112:I112"/>
    <mergeCell ref="C113:I113"/>
    <mergeCell ref="C114:I114"/>
    <mergeCell ref="C115:I115"/>
    <mergeCell ref="C116:I116"/>
    <mergeCell ref="C117:I117"/>
    <mergeCell ref="C118:I118"/>
    <mergeCell ref="C119:I119"/>
    <mergeCell ref="C120:I120"/>
    <mergeCell ref="C121:I121"/>
    <mergeCell ref="C122:I122"/>
    <mergeCell ref="C123:I123"/>
    <mergeCell ref="C124:I124"/>
    <mergeCell ref="C125:I125"/>
    <mergeCell ref="C126:I126"/>
    <mergeCell ref="C127:I127"/>
    <mergeCell ref="C128:I128"/>
    <mergeCell ref="C129:I129"/>
    <mergeCell ref="C130:I130"/>
    <mergeCell ref="C131:I131"/>
    <mergeCell ref="C132:I132"/>
    <mergeCell ref="C133:I133"/>
    <mergeCell ref="C134:I134"/>
    <mergeCell ref="C135:I135"/>
    <mergeCell ref="C136:I136"/>
    <mergeCell ref="C137:I137"/>
    <mergeCell ref="C138:I138"/>
    <mergeCell ref="C139:I139"/>
    <mergeCell ref="C140:I140"/>
  </mergeCells>
  <printOptions/>
  <pageMargins left="0.75" right="0.75" top="1" bottom="1" header="0.492125985" footer="0.492125985"/>
  <pageSetup orientation="portrait" paperSize="9"/>
  <legacyDrawing r:id="rId2"/>
  <oleObjects>
    <oleObject progId="CorelDraw.Gráficos.7" shapeId="7158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5"/>
  <dimension ref="A1:I277"/>
  <sheetViews>
    <sheetView workbookViewId="0" topLeftCell="A1">
      <selection activeCell="C37" sqref="C37"/>
    </sheetView>
  </sheetViews>
  <sheetFormatPr defaultColWidth="9.140625" defaultRowHeight="12.75"/>
  <cols>
    <col min="1" max="1" width="10.28125" style="18" customWidth="1"/>
    <col min="2" max="2" width="30.00390625" style="18" customWidth="1"/>
    <col min="3" max="3" width="14.421875" style="0" customWidth="1"/>
    <col min="4" max="4" width="14.421875" style="18" customWidth="1"/>
    <col min="5" max="9" width="14.421875" style="0" customWidth="1"/>
  </cols>
  <sheetData>
    <row r="1" spans="1:9" ht="7.5" customHeight="1">
      <c r="A1" s="191"/>
      <c r="B1" s="191"/>
      <c r="C1" s="191"/>
      <c r="D1" s="191"/>
      <c r="E1" s="191"/>
      <c r="F1" s="191"/>
      <c r="G1" s="191"/>
      <c r="H1" s="191"/>
      <c r="I1" s="191"/>
    </row>
    <row r="2" spans="1:9" s="20" customFormat="1" ht="7.5" customHeight="1">
      <c r="A2" s="4"/>
      <c r="B2" s="4"/>
      <c r="C2" s="4"/>
      <c r="D2" s="4"/>
      <c r="E2" s="4"/>
      <c r="F2" s="4"/>
      <c r="G2" s="4"/>
      <c r="H2" s="4"/>
      <c r="I2" s="4"/>
    </row>
    <row r="3" spans="1:9" s="21" customFormat="1" ht="6" customHeight="1">
      <c r="A3" s="4"/>
      <c r="B3" s="4"/>
      <c r="C3" s="4"/>
      <c r="D3" s="4"/>
      <c r="E3" s="4"/>
      <c r="F3" s="4"/>
      <c r="G3" s="4"/>
      <c r="H3" s="4"/>
      <c r="I3" s="4"/>
    </row>
    <row r="4" spans="1:9" ht="9" customHeight="1">
      <c r="A4" s="4"/>
      <c r="B4" s="4"/>
      <c r="C4" s="4"/>
      <c r="D4" s="4"/>
      <c r="E4" s="4"/>
      <c r="F4" s="4"/>
      <c r="G4" s="4"/>
      <c r="H4" s="4"/>
      <c r="I4" s="4"/>
    </row>
    <row r="5" spans="1:9" s="3" customFormat="1" ht="15" customHeight="1">
      <c r="A5" s="4"/>
      <c r="B5" s="17" t="s">
        <v>169</v>
      </c>
      <c r="C5" s="4"/>
      <c r="D5" s="4"/>
      <c r="E5" s="4"/>
      <c r="F5" s="4"/>
      <c r="G5" s="4"/>
      <c r="H5" s="4"/>
      <c r="I5" s="4"/>
    </row>
    <row r="6" spans="1:9" s="85" customFormat="1" ht="17.25" customHeight="1">
      <c r="A6" s="197" t="s">
        <v>200</v>
      </c>
      <c r="B6" s="197"/>
      <c r="C6" s="197"/>
      <c r="D6" s="197"/>
      <c r="E6" s="197"/>
      <c r="F6" s="197"/>
      <c r="G6" s="197"/>
      <c r="H6" s="197"/>
      <c r="I6" s="197"/>
    </row>
    <row r="7" spans="1:9" ht="12.75" customHeight="1">
      <c r="A7" s="83"/>
      <c r="B7" s="84"/>
      <c r="C7" s="83"/>
      <c r="D7" s="83"/>
      <c r="E7" s="83"/>
      <c r="F7" s="83"/>
      <c r="G7" s="83"/>
      <c r="H7" s="83"/>
      <c r="I7" s="83"/>
    </row>
    <row r="8" spans="1:9" ht="12.75" customHeight="1">
      <c r="A8" s="3"/>
      <c r="B8" s="3"/>
      <c r="C8" s="198" t="str">
        <f>'Anexo I-C'!C8:I8</f>
        <v>Nome ou Razão Social e CNPJ</v>
      </c>
      <c r="D8" s="198"/>
      <c r="E8" s="198"/>
      <c r="F8" s="198"/>
      <c r="G8" s="198"/>
      <c r="H8" s="198"/>
      <c r="I8" s="198"/>
    </row>
    <row r="9" spans="1:9" ht="12.75" customHeight="1" thickBot="1">
      <c r="A9" s="5"/>
      <c r="B9" s="5"/>
      <c r="C9" s="5"/>
      <c r="D9" s="5"/>
      <c r="E9" s="5"/>
      <c r="F9" s="5"/>
      <c r="G9" s="5"/>
      <c r="H9" s="5"/>
      <c r="I9" s="5"/>
    </row>
    <row r="10" spans="1:9" ht="12.75" customHeight="1" thickBot="1">
      <c r="A10" s="195" t="s">
        <v>67</v>
      </c>
      <c r="B10" s="195" t="s">
        <v>70</v>
      </c>
      <c r="C10" s="15" t="s">
        <v>2</v>
      </c>
      <c r="D10" s="192" t="s">
        <v>3</v>
      </c>
      <c r="E10" s="193"/>
      <c r="F10" s="193"/>
      <c r="G10" s="193"/>
      <c r="H10" s="193"/>
      <c r="I10" s="194"/>
    </row>
    <row r="11" spans="1:9" ht="12.75" customHeight="1" thickBot="1">
      <c r="A11" s="196"/>
      <c r="B11" s="196"/>
      <c r="C11" s="36" t="s">
        <v>28</v>
      </c>
      <c r="D11" s="36" t="s">
        <v>29</v>
      </c>
      <c r="E11" s="36" t="s">
        <v>30</v>
      </c>
      <c r="F11" s="36" t="s">
        <v>31</v>
      </c>
      <c r="G11" s="36" t="s">
        <v>32</v>
      </c>
      <c r="H11" s="36" t="s">
        <v>33</v>
      </c>
      <c r="I11" s="36" t="s">
        <v>34</v>
      </c>
    </row>
    <row r="12" spans="1:9" ht="12.75" customHeight="1" thickBot="1">
      <c r="A12" s="6">
        <v>1</v>
      </c>
      <c r="B12" s="37" t="s">
        <v>89</v>
      </c>
      <c r="C12" s="45">
        <f>Calculos!C84</f>
        <v>0</v>
      </c>
      <c r="D12" s="45">
        <f>Calculos!D84</f>
        <v>0</v>
      </c>
      <c r="E12" s="45">
        <f>Calculos!E84</f>
        <v>0</v>
      </c>
      <c r="F12" s="45">
        <f>Calculos!F84</f>
        <v>0</v>
      </c>
      <c r="G12" s="45">
        <f>Calculos!G84</f>
        <v>0</v>
      </c>
      <c r="H12" s="45">
        <f>Calculos!H84</f>
        <v>0</v>
      </c>
      <c r="I12" s="45">
        <f>Calculos!I84</f>
        <v>0</v>
      </c>
    </row>
    <row r="13" spans="1:9" ht="12.75" customHeight="1" thickBot="1">
      <c r="A13" s="7">
        <v>2</v>
      </c>
      <c r="B13" s="38" t="s">
        <v>90</v>
      </c>
      <c r="C13" s="45">
        <f>Calculos!C85</f>
        <v>0</v>
      </c>
      <c r="D13" s="45">
        <f>Calculos!D85</f>
        <v>0</v>
      </c>
      <c r="E13" s="45">
        <f>Calculos!E85</f>
        <v>0</v>
      </c>
      <c r="F13" s="45">
        <f>Calculos!F85</f>
        <v>0</v>
      </c>
      <c r="G13" s="45">
        <f>Calculos!G85</f>
        <v>0</v>
      </c>
      <c r="H13" s="45">
        <f>Calculos!H85</f>
        <v>0</v>
      </c>
      <c r="I13" s="45">
        <f>Calculos!I85</f>
        <v>0</v>
      </c>
    </row>
    <row r="14" spans="1:9" ht="12.75" customHeight="1" thickBot="1">
      <c r="A14" s="7">
        <v>3</v>
      </c>
      <c r="B14" s="38" t="s">
        <v>91</v>
      </c>
      <c r="C14" s="45">
        <f>Calculos!C86</f>
        <v>0</v>
      </c>
      <c r="D14" s="45">
        <f>Calculos!D86</f>
        <v>0</v>
      </c>
      <c r="E14" s="45">
        <f>Calculos!E86</f>
        <v>0</v>
      </c>
      <c r="F14" s="45">
        <f>Calculos!F86</f>
        <v>0</v>
      </c>
      <c r="G14" s="45">
        <f>Calculos!G86</f>
        <v>0</v>
      </c>
      <c r="H14" s="45">
        <f>Calculos!H86</f>
        <v>0</v>
      </c>
      <c r="I14" s="45">
        <f>Calculos!I86</f>
        <v>0</v>
      </c>
    </row>
    <row r="15" spans="1:9" ht="12.75" customHeight="1" thickBot="1">
      <c r="A15" s="8">
        <v>4</v>
      </c>
      <c r="B15" s="39" t="s">
        <v>92</v>
      </c>
      <c r="C15" s="45">
        <f>Calculos!C87</f>
        <v>0</v>
      </c>
      <c r="D15" s="45">
        <f>Calculos!D87</f>
        <v>0</v>
      </c>
      <c r="E15" s="45">
        <f>Calculos!E87</f>
        <v>0</v>
      </c>
      <c r="F15" s="45">
        <f>Calculos!F87</f>
        <v>0</v>
      </c>
      <c r="G15" s="45">
        <f>Calculos!G87</f>
        <v>0</v>
      </c>
      <c r="H15" s="45">
        <f>Calculos!H87</f>
        <v>0</v>
      </c>
      <c r="I15" s="45">
        <f>Calculos!I87</f>
        <v>0</v>
      </c>
    </row>
    <row r="16" spans="1:9" ht="6" customHeight="1" thickBot="1">
      <c r="A16" s="11"/>
      <c r="B16" s="12"/>
      <c r="C16" s="45"/>
      <c r="D16" s="45"/>
      <c r="E16" s="45"/>
      <c r="F16" s="45"/>
      <c r="G16" s="45"/>
      <c r="H16" s="45"/>
      <c r="I16" s="45"/>
    </row>
    <row r="17" spans="1:9" ht="12.75" customHeight="1" thickBot="1">
      <c r="A17" s="9">
        <v>5</v>
      </c>
      <c r="B17" s="13" t="s">
        <v>94</v>
      </c>
      <c r="C17" s="45">
        <f>Calculos!C89</f>
        <v>1.45</v>
      </c>
      <c r="D17" s="45">
        <f>Calculos!D89</f>
        <v>1.45</v>
      </c>
      <c r="E17" s="45">
        <f>Calculos!E89</f>
        <v>1.45</v>
      </c>
      <c r="F17" s="45">
        <f>Calculos!F89</f>
        <v>1.45</v>
      </c>
      <c r="G17" s="45">
        <f>Calculos!G89</f>
        <v>1.45</v>
      </c>
      <c r="H17" s="45">
        <f>Calculos!H89</f>
        <v>1.45</v>
      </c>
      <c r="I17" s="45">
        <f>Calculos!I89</f>
        <v>1.45</v>
      </c>
    </row>
    <row r="18" spans="1:9" ht="6" customHeight="1" thickBot="1">
      <c r="A18" s="11"/>
      <c r="B18" s="12"/>
      <c r="C18" s="45"/>
      <c r="D18" s="45"/>
      <c r="E18" s="45"/>
      <c r="F18" s="45"/>
      <c r="G18" s="45"/>
      <c r="H18" s="45"/>
      <c r="I18" s="45"/>
    </row>
    <row r="19" spans="1:9" ht="12.75" customHeight="1" thickBot="1">
      <c r="A19" s="6" t="s">
        <v>14</v>
      </c>
      <c r="B19" s="37" t="s">
        <v>13</v>
      </c>
      <c r="C19" s="45">
        <f>Calculos!C91</f>
        <v>0</v>
      </c>
      <c r="D19" s="45">
        <f>Calculos!D91</f>
        <v>0</v>
      </c>
      <c r="E19" s="45">
        <f>Calculos!E91</f>
        <v>0</v>
      </c>
      <c r="F19" s="45">
        <f>Calculos!F91</f>
        <v>0</v>
      </c>
      <c r="G19" s="45">
        <f>Calculos!G91</f>
        <v>0</v>
      </c>
      <c r="H19" s="45">
        <f>Calculos!H91</f>
        <v>0</v>
      </c>
      <c r="I19" s="45">
        <f>Calculos!I91</f>
        <v>0</v>
      </c>
    </row>
    <row r="20" spans="1:9" ht="12.75" customHeight="1" thickBot="1">
      <c r="A20" s="7" t="s">
        <v>15</v>
      </c>
      <c r="B20" s="38" t="s">
        <v>140</v>
      </c>
      <c r="C20" s="45">
        <f>Calculos!C92</f>
        <v>0</v>
      </c>
      <c r="D20" s="45">
        <f>Calculos!D92</f>
        <v>0</v>
      </c>
      <c r="E20" s="45">
        <f>Calculos!E92</f>
        <v>0</v>
      </c>
      <c r="F20" s="45">
        <f>Calculos!F92</f>
        <v>0</v>
      </c>
      <c r="G20" s="45">
        <f>Calculos!G92</f>
        <v>0</v>
      </c>
      <c r="H20" s="45">
        <f>Calculos!H92</f>
        <v>0</v>
      </c>
      <c r="I20" s="45">
        <f>Calculos!I92</f>
        <v>0</v>
      </c>
    </row>
    <row r="21" spans="1:9" ht="12.75" customHeight="1" thickBot="1">
      <c r="A21" s="10" t="s">
        <v>16</v>
      </c>
      <c r="B21" s="40" t="s">
        <v>107</v>
      </c>
      <c r="C21" s="45">
        <f>Calculos!C93</f>
        <v>0</v>
      </c>
      <c r="D21" s="45">
        <f>Calculos!D93</f>
        <v>0</v>
      </c>
      <c r="E21" s="45">
        <f>Calculos!E93</f>
        <v>0</v>
      </c>
      <c r="F21" s="45">
        <f>Calculos!F93</f>
        <v>0</v>
      </c>
      <c r="G21" s="45">
        <f>Calculos!G93</f>
        <v>0</v>
      </c>
      <c r="H21" s="45">
        <f>Calculos!H93</f>
        <v>0</v>
      </c>
      <c r="I21" s="45">
        <f>Calculos!I93</f>
        <v>0</v>
      </c>
    </row>
    <row r="22" spans="1:9" ht="12.75" customHeight="1" thickBot="1">
      <c r="A22" s="8" t="s">
        <v>85</v>
      </c>
      <c r="B22" s="39" t="s">
        <v>76</v>
      </c>
      <c r="C22" s="45">
        <f>Calculos!C94</f>
        <v>0</v>
      </c>
      <c r="D22" s="45">
        <f>Calculos!D94</f>
        <v>0</v>
      </c>
      <c r="E22" s="45">
        <f>Calculos!E94</f>
        <v>0</v>
      </c>
      <c r="F22" s="45">
        <f>Calculos!F94</f>
        <v>0</v>
      </c>
      <c r="G22" s="45">
        <f>Calculos!G94</f>
        <v>0</v>
      </c>
      <c r="H22" s="45">
        <f>Calculos!H94</f>
        <v>0</v>
      </c>
      <c r="I22" s="45">
        <f>Calculos!I94</f>
        <v>0</v>
      </c>
    </row>
    <row r="23" spans="1:9" ht="6" customHeight="1" thickBot="1">
      <c r="A23" s="11"/>
      <c r="B23" s="12"/>
      <c r="C23" s="45"/>
      <c r="D23" s="45"/>
      <c r="E23" s="45"/>
      <c r="F23" s="45"/>
      <c r="G23" s="45"/>
      <c r="H23" s="45"/>
      <c r="I23" s="45"/>
    </row>
    <row r="24" spans="1:9" ht="12.75" customHeight="1" thickBot="1">
      <c r="A24" s="6" t="s">
        <v>17</v>
      </c>
      <c r="B24" s="94" t="s">
        <v>75</v>
      </c>
      <c r="C24" s="45">
        <f>Calculos!C96</f>
        <v>0</v>
      </c>
      <c r="D24" s="45">
        <f>Calculos!D96</f>
        <v>0</v>
      </c>
      <c r="E24" s="45">
        <f>Calculos!E96</f>
        <v>0</v>
      </c>
      <c r="F24" s="45">
        <f>Calculos!F96</f>
        <v>0</v>
      </c>
      <c r="G24" s="45">
        <f>Calculos!G96</f>
        <v>0</v>
      </c>
      <c r="H24" s="45">
        <f>Calculos!H96</f>
        <v>0</v>
      </c>
      <c r="I24" s="45">
        <f>Calculos!I96</f>
        <v>0</v>
      </c>
    </row>
    <row r="25" spans="1:9" ht="12.75" customHeight="1" thickBot="1">
      <c r="A25" s="7" t="s">
        <v>18</v>
      </c>
      <c r="B25" s="95" t="s">
        <v>134</v>
      </c>
      <c r="C25" s="45">
        <f>Calculos!C97</f>
        <v>0</v>
      </c>
      <c r="D25" s="45">
        <f>Calculos!D97</f>
        <v>0</v>
      </c>
      <c r="E25" s="45">
        <f>Calculos!E97</f>
        <v>0</v>
      </c>
      <c r="F25" s="45">
        <f>Calculos!F97</f>
        <v>0</v>
      </c>
      <c r="G25" s="45">
        <f>Calculos!G97</f>
        <v>0</v>
      </c>
      <c r="H25" s="45">
        <f>Calculos!H97</f>
        <v>0</v>
      </c>
      <c r="I25" s="45">
        <f>Calculos!I97</f>
        <v>0</v>
      </c>
    </row>
    <row r="26" spans="1:9" ht="12.75" customHeight="1" thickBot="1">
      <c r="A26" s="8" t="s">
        <v>131</v>
      </c>
      <c r="B26" s="96" t="s">
        <v>130</v>
      </c>
      <c r="C26" s="45">
        <f>Calculos!C98</f>
        <v>0</v>
      </c>
      <c r="D26" s="45">
        <f>Calculos!D98</f>
        <v>0</v>
      </c>
      <c r="E26" s="45">
        <f>Calculos!E98</f>
        <v>0</v>
      </c>
      <c r="F26" s="45">
        <f>Calculos!F98</f>
        <v>0</v>
      </c>
      <c r="G26" s="45">
        <f>Calculos!G98</f>
        <v>0</v>
      </c>
      <c r="H26" s="45">
        <f>Calculos!H98</f>
        <v>0</v>
      </c>
      <c r="I26" s="45">
        <f>Calculos!I98</f>
        <v>0</v>
      </c>
    </row>
    <row r="27" spans="1:9" ht="6" customHeight="1" thickBot="1">
      <c r="A27" s="11"/>
      <c r="B27" s="12"/>
      <c r="C27" s="45"/>
      <c r="D27" s="45"/>
      <c r="E27" s="45"/>
      <c r="F27" s="45"/>
      <c r="G27" s="45"/>
      <c r="H27" s="45"/>
      <c r="I27" s="45"/>
    </row>
    <row r="28" spans="1:9" ht="12.75" customHeight="1" thickBot="1">
      <c r="A28" s="6" t="s">
        <v>135</v>
      </c>
      <c r="B28" s="51" t="s">
        <v>19</v>
      </c>
      <c r="C28" s="45">
        <f>Calculos!C100</f>
        <v>0</v>
      </c>
      <c r="D28" s="45">
        <f>Calculos!D100</f>
        <v>0</v>
      </c>
      <c r="E28" s="45">
        <f>Calculos!E100</f>
        <v>0</v>
      </c>
      <c r="F28" s="45">
        <f>Calculos!F100</f>
        <v>0</v>
      </c>
      <c r="G28" s="45">
        <f>Calculos!G100</f>
        <v>0</v>
      </c>
      <c r="H28" s="45">
        <f>Calculos!H100</f>
        <v>0</v>
      </c>
      <c r="I28" s="45">
        <f>Calculos!I100</f>
        <v>0</v>
      </c>
    </row>
    <row r="29" spans="1:9" ht="12.75" customHeight="1" thickBot="1">
      <c r="A29" s="7" t="s">
        <v>136</v>
      </c>
      <c r="B29" s="52" t="s">
        <v>93</v>
      </c>
      <c r="C29" s="45">
        <f>Calculos!C101</f>
        <v>0</v>
      </c>
      <c r="D29" s="45">
        <f>Calculos!D101</f>
        <v>0</v>
      </c>
      <c r="E29" s="45">
        <f>Calculos!E101</f>
        <v>0</v>
      </c>
      <c r="F29" s="45">
        <f>Calculos!F101</f>
        <v>0</v>
      </c>
      <c r="G29" s="45">
        <f>Calculos!G101</f>
        <v>0</v>
      </c>
      <c r="H29" s="45">
        <f>Calculos!H101</f>
        <v>0</v>
      </c>
      <c r="I29" s="45">
        <f>Calculos!I101</f>
        <v>0</v>
      </c>
    </row>
    <row r="30" spans="1:9" ht="12.75" customHeight="1" thickBot="1">
      <c r="A30" s="7" t="s">
        <v>137</v>
      </c>
      <c r="B30" s="52" t="s">
        <v>21</v>
      </c>
      <c r="C30" s="45">
        <f>Calculos!C102</f>
        <v>0</v>
      </c>
      <c r="D30" s="45">
        <f>Calculos!D102</f>
        <v>0</v>
      </c>
      <c r="E30" s="45">
        <f>Calculos!E102</f>
        <v>0</v>
      </c>
      <c r="F30" s="45">
        <f>Calculos!F102</f>
        <v>0</v>
      </c>
      <c r="G30" s="45">
        <f>Calculos!G102</f>
        <v>0</v>
      </c>
      <c r="H30" s="45">
        <f>Calculos!H102</f>
        <v>0</v>
      </c>
      <c r="I30" s="45">
        <f>Calculos!I102</f>
        <v>0</v>
      </c>
    </row>
    <row r="31" spans="1:9" ht="12.75" customHeight="1" thickBot="1">
      <c r="A31" s="8" t="s">
        <v>138</v>
      </c>
      <c r="B31" s="53" t="s">
        <v>23</v>
      </c>
      <c r="C31" s="45">
        <f>Calculos!C103</f>
        <v>0</v>
      </c>
      <c r="D31" s="45">
        <f>Calculos!D103</f>
        <v>0</v>
      </c>
      <c r="E31" s="45">
        <f>Calculos!E103</f>
        <v>0</v>
      </c>
      <c r="F31" s="45">
        <f>Calculos!F103</f>
        <v>0</v>
      </c>
      <c r="G31" s="45">
        <f>Calculos!G103</f>
        <v>0</v>
      </c>
      <c r="H31" s="45">
        <f>Calculos!H103</f>
        <v>0</v>
      </c>
      <c r="I31" s="45">
        <f>Calculos!I103</f>
        <v>0</v>
      </c>
    </row>
    <row r="32" spans="1:9" ht="6" customHeight="1" thickBot="1">
      <c r="A32" s="97"/>
      <c r="B32" s="98"/>
      <c r="C32" s="45"/>
      <c r="D32" s="45"/>
      <c r="E32" s="45"/>
      <c r="F32" s="45"/>
      <c r="G32" s="45"/>
      <c r="H32" s="45"/>
      <c r="I32" s="45"/>
    </row>
    <row r="33" spans="1:9" ht="12.75" customHeight="1" thickBot="1">
      <c r="A33" s="9">
        <v>9</v>
      </c>
      <c r="B33" s="82" t="s">
        <v>108</v>
      </c>
      <c r="C33" s="45">
        <f>Calculos!C105</f>
        <v>0</v>
      </c>
      <c r="D33" s="45">
        <f>Calculos!D105</f>
        <v>0</v>
      </c>
      <c r="E33" s="45">
        <f>Calculos!E105</f>
        <v>0</v>
      </c>
      <c r="F33" s="45">
        <f>Calculos!F105</f>
        <v>0</v>
      </c>
      <c r="G33" s="45">
        <f>Calculos!G105</f>
        <v>0</v>
      </c>
      <c r="H33" s="45">
        <f>Calculos!H105</f>
        <v>0</v>
      </c>
      <c r="I33" s="45">
        <f>Calculos!I105</f>
        <v>0</v>
      </c>
    </row>
    <row r="34" spans="1:9" ht="6" customHeight="1" thickBot="1">
      <c r="A34" s="16"/>
      <c r="B34" s="12"/>
      <c r="C34" s="45"/>
      <c r="D34" s="45"/>
      <c r="E34" s="45"/>
      <c r="F34" s="45"/>
      <c r="G34" s="45"/>
      <c r="H34" s="45"/>
      <c r="I34" s="45"/>
    </row>
    <row r="35" spans="1:9" ht="12.75" customHeight="1" thickBot="1">
      <c r="A35" s="6" t="s">
        <v>24</v>
      </c>
      <c r="B35" s="51" t="s">
        <v>86</v>
      </c>
      <c r="C35" s="45">
        <f>Calculos!C107</f>
        <v>0</v>
      </c>
      <c r="D35" s="45">
        <f>Calculos!D107</f>
        <v>0</v>
      </c>
      <c r="E35" s="45">
        <f>Calculos!E107</f>
        <v>0</v>
      </c>
      <c r="F35" s="45">
        <f>Calculos!F107</f>
        <v>0</v>
      </c>
      <c r="G35" s="45">
        <f>Calculos!G107</f>
        <v>0</v>
      </c>
      <c r="H35" s="45">
        <f>Calculos!H107</f>
        <v>0</v>
      </c>
      <c r="I35" s="45">
        <f>Calculos!I107</f>
        <v>0</v>
      </c>
    </row>
    <row r="36" spans="1:9" ht="12.75" customHeight="1" thickBot="1">
      <c r="A36" s="7" t="s">
        <v>25</v>
      </c>
      <c r="B36" s="52" t="s">
        <v>11</v>
      </c>
      <c r="C36" s="45">
        <f>Calculos!C108</f>
        <v>0</v>
      </c>
      <c r="D36" s="45">
        <f>Calculos!D108</f>
        <v>0</v>
      </c>
      <c r="E36" s="45">
        <f>Calculos!E108</f>
        <v>0</v>
      </c>
      <c r="F36" s="45">
        <f>Calculos!F108</f>
        <v>0</v>
      </c>
      <c r="G36" s="45">
        <f>Calculos!G108</f>
        <v>0</v>
      </c>
      <c r="H36" s="45">
        <f>Calculos!H108</f>
        <v>0</v>
      </c>
      <c r="I36" s="45">
        <f>Calculos!I108</f>
        <v>0</v>
      </c>
    </row>
    <row r="37" spans="1:9" ht="12.75" customHeight="1" thickBot="1">
      <c r="A37" s="7" t="s">
        <v>26</v>
      </c>
      <c r="B37" s="52" t="s">
        <v>87</v>
      </c>
      <c r="C37" s="45">
        <f>Calculos!C109</f>
        <v>0</v>
      </c>
      <c r="D37" s="45">
        <f>Calculos!D109</f>
        <v>0</v>
      </c>
      <c r="E37" s="45">
        <f>Calculos!E109</f>
        <v>0</v>
      </c>
      <c r="F37" s="45">
        <f>Calculos!F109</f>
        <v>0</v>
      </c>
      <c r="G37" s="45">
        <f>Calculos!G109</f>
        <v>0</v>
      </c>
      <c r="H37" s="45">
        <f>Calculos!H109</f>
        <v>0</v>
      </c>
      <c r="I37" s="45">
        <f>Calculos!I109</f>
        <v>0</v>
      </c>
    </row>
    <row r="38" spans="1:9" ht="12.75" customHeight="1" thickBot="1">
      <c r="A38" s="7" t="s">
        <v>27</v>
      </c>
      <c r="B38" s="52" t="s">
        <v>167</v>
      </c>
      <c r="C38" s="45">
        <f>Calculos!C110</f>
        <v>0</v>
      </c>
      <c r="D38" s="45">
        <f>Calculos!D110</f>
        <v>0</v>
      </c>
      <c r="E38" s="45">
        <f>Calculos!E110</f>
        <v>0</v>
      </c>
      <c r="F38" s="45">
        <f>Calculos!F110</f>
        <v>0</v>
      </c>
      <c r="G38" s="45">
        <f>Calculos!G110</f>
        <v>0</v>
      </c>
      <c r="H38" s="45">
        <f>Calculos!H110</f>
        <v>0</v>
      </c>
      <c r="I38" s="45">
        <f>Calculos!I110</f>
        <v>0</v>
      </c>
    </row>
    <row r="39" spans="1:9" ht="12.75" customHeight="1" thickBot="1">
      <c r="A39" s="8" t="s">
        <v>88</v>
      </c>
      <c r="B39" s="53" t="s">
        <v>107</v>
      </c>
      <c r="C39" s="45">
        <f>Calculos!C111</f>
        <v>0</v>
      </c>
      <c r="D39" s="45">
        <f>Calculos!D111</f>
        <v>0</v>
      </c>
      <c r="E39" s="45">
        <f>Calculos!E111</f>
        <v>0</v>
      </c>
      <c r="F39" s="45">
        <f>Calculos!F111</f>
        <v>0</v>
      </c>
      <c r="G39" s="45">
        <f>Calculos!G111</f>
        <v>0</v>
      </c>
      <c r="H39" s="45">
        <f>Calculos!H111</f>
        <v>0</v>
      </c>
      <c r="I39" s="45">
        <f>Calculos!I111</f>
        <v>0</v>
      </c>
    </row>
    <row r="40" spans="1:9" ht="12.75">
      <c r="A40" s="11"/>
      <c r="B40" s="12"/>
      <c r="C40" s="89"/>
      <c r="D40" s="89"/>
      <c r="E40" s="89"/>
      <c r="F40" s="89"/>
      <c r="G40" s="89"/>
      <c r="H40" s="89"/>
      <c r="I40" s="89"/>
    </row>
    <row r="41" spans="1:9" ht="12.75">
      <c r="A41" s="3"/>
      <c r="B41" s="3"/>
      <c r="C41" s="3"/>
      <c r="D41" s="3"/>
      <c r="E41" s="3"/>
      <c r="F41" s="86"/>
      <c r="G41" s="86"/>
      <c r="H41" s="86"/>
      <c r="I41" s="86"/>
    </row>
    <row r="42" spans="1:9" ht="12.75">
      <c r="A42" s="171"/>
      <c r="B42" s="171"/>
      <c r="C42" s="172"/>
      <c r="D42" s="90"/>
      <c r="E42" s="90"/>
      <c r="F42" s="189"/>
      <c r="G42" s="190"/>
      <c r="H42" s="190"/>
      <c r="I42" s="190"/>
    </row>
    <row r="43" spans="1:4" ht="12.75">
      <c r="A43" s="43"/>
      <c r="B43" s="43"/>
      <c r="C43" s="44"/>
      <c r="D43" s="35"/>
    </row>
    <row r="44" spans="1:4" ht="12.75">
      <c r="A44" s="43"/>
      <c r="B44" s="43"/>
      <c r="C44" s="44"/>
      <c r="D44" s="35"/>
    </row>
    <row r="45" spans="1:4" ht="12.75">
      <c r="A45" s="43"/>
      <c r="B45" s="43"/>
      <c r="C45" s="44"/>
      <c r="D45" s="35"/>
    </row>
    <row r="46" spans="1:4" ht="12.75">
      <c r="A46" s="43"/>
      <c r="B46" s="43"/>
      <c r="C46" s="44"/>
      <c r="D46" s="35"/>
    </row>
    <row r="47" spans="1:4" ht="12.75">
      <c r="A47" s="43"/>
      <c r="B47" s="43"/>
      <c r="C47" s="44"/>
      <c r="D47" s="35"/>
    </row>
    <row r="48" spans="1:4" ht="12.75">
      <c r="A48" s="43"/>
      <c r="B48" s="43"/>
      <c r="C48" s="44"/>
      <c r="D48" s="35"/>
    </row>
    <row r="49" spans="1:4" ht="12.75">
      <c r="A49" s="43"/>
      <c r="B49" s="43"/>
      <c r="C49" s="44"/>
      <c r="D49" s="35"/>
    </row>
    <row r="50" spans="1:4" ht="12.75">
      <c r="A50" s="43"/>
      <c r="B50" s="43"/>
      <c r="C50" s="44"/>
      <c r="D50" s="35"/>
    </row>
    <row r="51" spans="1:4" ht="12.75">
      <c r="A51" s="43"/>
      <c r="B51" s="43"/>
      <c r="C51" s="44"/>
      <c r="D51" s="35"/>
    </row>
    <row r="52" spans="1:4" ht="12.75">
      <c r="A52" s="43"/>
      <c r="B52" s="43"/>
      <c r="C52" s="44"/>
      <c r="D52" s="35"/>
    </row>
    <row r="53" spans="1:4" ht="12.75">
      <c r="A53" s="43"/>
      <c r="B53" s="43"/>
      <c r="C53" s="44"/>
      <c r="D53" s="35"/>
    </row>
    <row r="54" spans="1:4" ht="12.75">
      <c r="A54" s="43"/>
      <c r="B54" s="43"/>
      <c r="C54" s="44"/>
      <c r="D54" s="35"/>
    </row>
    <row r="55" spans="1:4" ht="12.75">
      <c r="A55" s="43"/>
      <c r="B55" s="43"/>
      <c r="C55" s="44"/>
      <c r="D55" s="35"/>
    </row>
    <row r="56" spans="1:4" ht="12.75">
      <c r="A56" s="43"/>
      <c r="B56" s="43"/>
      <c r="C56" s="44"/>
      <c r="D56" s="35"/>
    </row>
    <row r="57" spans="1:4" ht="12.75">
      <c r="A57" s="43"/>
      <c r="B57" s="43"/>
      <c r="C57" s="44"/>
      <c r="D57" s="35"/>
    </row>
    <row r="58" spans="1:4" ht="12.75">
      <c r="A58" s="43"/>
      <c r="B58" s="43"/>
      <c r="C58" s="44"/>
      <c r="D58" s="35"/>
    </row>
    <row r="59" spans="1:4" ht="12.75">
      <c r="A59" s="43"/>
      <c r="B59" s="43"/>
      <c r="C59" s="44"/>
      <c r="D59" s="35"/>
    </row>
    <row r="60" spans="1:4" ht="12.75">
      <c r="A60" s="43"/>
      <c r="B60" s="43"/>
      <c r="C60" s="44"/>
      <c r="D60" s="35"/>
    </row>
    <row r="61" spans="1:4" ht="12.75">
      <c r="A61" s="43"/>
      <c r="B61" s="43"/>
      <c r="C61" s="44"/>
      <c r="D61" s="35"/>
    </row>
    <row r="62" spans="1:4" ht="12.75">
      <c r="A62" s="43"/>
      <c r="B62" s="43"/>
      <c r="C62" s="44"/>
      <c r="D62" s="35"/>
    </row>
    <row r="63" spans="1:4" ht="12.75">
      <c r="A63" s="43"/>
      <c r="B63" s="43"/>
      <c r="C63" s="44"/>
      <c r="D63" s="35"/>
    </row>
    <row r="64" spans="1:4" ht="12.75">
      <c r="A64" s="43"/>
      <c r="B64" s="43"/>
      <c r="C64" s="44"/>
      <c r="D64" s="35"/>
    </row>
    <row r="65" spans="1:4" ht="12.75">
      <c r="A65" s="43"/>
      <c r="B65" s="43"/>
      <c r="C65" s="44"/>
      <c r="D65" s="35"/>
    </row>
    <row r="66" spans="1:4" ht="12.75">
      <c r="A66" s="43"/>
      <c r="B66" s="43"/>
      <c r="C66" s="44"/>
      <c r="D66" s="35"/>
    </row>
    <row r="67" spans="1:4" ht="12.75">
      <c r="A67" s="43"/>
      <c r="B67" s="43"/>
      <c r="C67" s="44"/>
      <c r="D67" s="35"/>
    </row>
    <row r="68" spans="1:4" ht="12.75">
      <c r="A68" s="43"/>
      <c r="B68" s="43"/>
      <c r="C68" s="44"/>
      <c r="D68" s="35"/>
    </row>
    <row r="69" spans="1:4" ht="12.75">
      <c r="A69" s="43"/>
      <c r="B69" s="43"/>
      <c r="C69" s="44"/>
      <c r="D69" s="35"/>
    </row>
    <row r="70" spans="1:4" ht="12.75">
      <c r="A70" s="43"/>
      <c r="B70" s="43"/>
      <c r="C70" s="44"/>
      <c r="D70" s="35"/>
    </row>
    <row r="71" spans="1:4" ht="12.75">
      <c r="A71" s="43"/>
      <c r="B71" s="43"/>
      <c r="C71" s="44"/>
      <c r="D71" s="35"/>
    </row>
    <row r="72" spans="1:4" ht="12.75">
      <c r="A72" s="43"/>
      <c r="B72" s="43"/>
      <c r="C72" s="44"/>
      <c r="D72" s="35"/>
    </row>
    <row r="73" spans="1:4" ht="12.75">
      <c r="A73" s="43"/>
      <c r="B73" s="43"/>
      <c r="C73" s="44"/>
      <c r="D73" s="35"/>
    </row>
    <row r="74" spans="1:4" ht="12.75">
      <c r="A74" s="43"/>
      <c r="B74" s="43"/>
      <c r="C74" s="44"/>
      <c r="D74" s="35"/>
    </row>
    <row r="75" spans="1:4" ht="12.75">
      <c r="A75" s="43"/>
      <c r="B75" s="43"/>
      <c r="C75" s="44"/>
      <c r="D75" s="35"/>
    </row>
    <row r="76" spans="1:4" ht="12.75">
      <c r="A76" s="43"/>
      <c r="B76" s="43"/>
      <c r="C76" s="44"/>
      <c r="D76" s="35"/>
    </row>
    <row r="77" spans="1:4" ht="12.75">
      <c r="A77" s="43"/>
      <c r="B77" s="43"/>
      <c r="C77" s="44"/>
      <c r="D77" s="35"/>
    </row>
    <row r="78" spans="1:4" ht="12.75">
      <c r="A78" s="43"/>
      <c r="B78" s="43"/>
      <c r="C78" s="44"/>
      <c r="D78" s="35"/>
    </row>
    <row r="79" spans="1:4" ht="12.75">
      <c r="A79" s="43"/>
      <c r="B79" s="43"/>
      <c r="C79" s="44"/>
      <c r="D79" s="35"/>
    </row>
    <row r="80" spans="1:4" ht="12.75">
      <c r="A80" s="43"/>
      <c r="B80" s="43"/>
      <c r="C80" s="44"/>
      <c r="D80" s="35"/>
    </row>
    <row r="81" spans="1:4" ht="12.75">
      <c r="A81" s="43"/>
      <c r="B81" s="43"/>
      <c r="C81" s="44"/>
      <c r="D81" s="35"/>
    </row>
    <row r="82" spans="1:4" ht="12.75">
      <c r="A82" s="43"/>
      <c r="B82" s="43"/>
      <c r="C82" s="44"/>
      <c r="D82" s="35"/>
    </row>
    <row r="83" spans="1:4" ht="12.75">
      <c r="A83" s="43"/>
      <c r="B83" s="43"/>
      <c r="C83" s="44"/>
      <c r="D83" s="35"/>
    </row>
    <row r="84" spans="1:4" ht="12.75">
      <c r="A84" s="43"/>
      <c r="B84" s="43"/>
      <c r="C84" s="44"/>
      <c r="D84" s="35"/>
    </row>
    <row r="85" spans="1:4" ht="12.75">
      <c r="A85" s="43"/>
      <c r="B85" s="43"/>
      <c r="C85" s="44"/>
      <c r="D85" s="35"/>
    </row>
    <row r="86" spans="1:4" ht="12.75">
      <c r="A86" s="43"/>
      <c r="B86" s="43"/>
      <c r="C86" s="44"/>
      <c r="D86" s="35"/>
    </row>
    <row r="87" spans="1:4" ht="12.75">
      <c r="A87" s="43"/>
      <c r="B87" s="43"/>
      <c r="C87" s="44"/>
      <c r="D87" s="35"/>
    </row>
    <row r="88" spans="1:4" ht="12.75">
      <c r="A88" s="43"/>
      <c r="B88" s="43"/>
      <c r="C88" s="44"/>
      <c r="D88" s="35"/>
    </row>
    <row r="89" spans="1:4" ht="12.75">
      <c r="A89" s="43"/>
      <c r="B89" s="43"/>
      <c r="C89" s="44"/>
      <c r="D89" s="35"/>
    </row>
    <row r="90" spans="1:4" ht="12.75">
      <c r="A90" s="43"/>
      <c r="B90" s="43"/>
      <c r="C90" s="44"/>
      <c r="D90" s="35"/>
    </row>
    <row r="91" spans="1:4" ht="12.75">
      <c r="A91" s="43"/>
      <c r="B91" s="43"/>
      <c r="C91" s="44"/>
      <c r="D91" s="35"/>
    </row>
    <row r="92" spans="1:4" ht="12.75">
      <c r="A92" s="43"/>
      <c r="B92" s="43"/>
      <c r="C92" s="44"/>
      <c r="D92" s="35"/>
    </row>
    <row r="93" spans="1:4" ht="12.75">
      <c r="A93" s="43"/>
      <c r="B93" s="43"/>
      <c r="C93" s="44"/>
      <c r="D93" s="35"/>
    </row>
    <row r="94" spans="1:4" ht="12.75">
      <c r="A94" s="43"/>
      <c r="B94" s="43"/>
      <c r="C94" s="44"/>
      <c r="D94" s="35"/>
    </row>
    <row r="95" spans="1:4" ht="12.75">
      <c r="A95" s="43"/>
      <c r="B95" s="43"/>
      <c r="C95" s="44"/>
      <c r="D95" s="35"/>
    </row>
    <row r="96" spans="1:4" ht="12.75">
      <c r="A96" s="43"/>
      <c r="B96" s="43"/>
      <c r="C96" s="44"/>
      <c r="D96" s="35"/>
    </row>
    <row r="97" spans="1:4" ht="12.75">
      <c r="A97" s="43"/>
      <c r="B97" s="43"/>
      <c r="C97" s="44"/>
      <c r="D97" s="35"/>
    </row>
    <row r="98" spans="1:4" ht="12.75">
      <c r="A98" s="43"/>
      <c r="B98" s="43"/>
      <c r="C98" s="44"/>
      <c r="D98" s="35"/>
    </row>
    <row r="99" spans="1:4" ht="12.75">
      <c r="A99" s="43"/>
      <c r="B99" s="43"/>
      <c r="C99" s="44"/>
      <c r="D99" s="35"/>
    </row>
    <row r="100" spans="1:4" ht="12.75">
      <c r="A100" s="43"/>
      <c r="B100" s="43"/>
      <c r="C100" s="44"/>
      <c r="D100" s="35"/>
    </row>
    <row r="101" spans="1:4" ht="12.75">
      <c r="A101" s="43"/>
      <c r="B101" s="43"/>
      <c r="C101" s="44"/>
      <c r="D101" s="35"/>
    </row>
    <row r="102" spans="1:4" ht="12.75">
      <c r="A102" s="43"/>
      <c r="B102" s="43"/>
      <c r="C102" s="44"/>
      <c r="D102" s="35"/>
    </row>
    <row r="103" spans="1:4" ht="12.75">
      <c r="A103" s="43"/>
      <c r="B103" s="43"/>
      <c r="C103" s="44"/>
      <c r="D103" s="35"/>
    </row>
    <row r="104" spans="1:4" ht="12.75">
      <c r="A104" s="43"/>
      <c r="B104" s="43"/>
      <c r="C104" s="44"/>
      <c r="D104" s="35"/>
    </row>
    <row r="105" spans="1:4" ht="12.75">
      <c r="A105" s="43"/>
      <c r="B105" s="43"/>
      <c r="C105" s="44"/>
      <c r="D105" s="35"/>
    </row>
    <row r="106" spans="1:4" ht="12.75">
      <c r="A106" s="43"/>
      <c r="B106" s="43"/>
      <c r="C106" s="44"/>
      <c r="D106" s="35"/>
    </row>
    <row r="107" spans="1:4" ht="12.75">
      <c r="A107" s="43"/>
      <c r="B107" s="43"/>
      <c r="C107" s="44"/>
      <c r="D107" s="35"/>
    </row>
    <row r="108" spans="1:4" ht="12.75">
      <c r="A108" s="43"/>
      <c r="B108" s="43"/>
      <c r="C108" s="44"/>
      <c r="D108" s="35"/>
    </row>
    <row r="109" spans="1:4" ht="12.75">
      <c r="A109" s="43"/>
      <c r="B109" s="43"/>
      <c r="C109" s="44"/>
      <c r="D109" s="35"/>
    </row>
    <row r="110" spans="1:4" ht="12.75">
      <c r="A110" s="43"/>
      <c r="B110" s="43"/>
      <c r="C110" s="44"/>
      <c r="D110" s="35"/>
    </row>
    <row r="111" spans="1:4" ht="12.75">
      <c r="A111" s="43"/>
      <c r="B111" s="43"/>
      <c r="C111" s="44"/>
      <c r="D111" s="35"/>
    </row>
    <row r="112" spans="1:4" ht="12.75">
      <c r="A112" s="43"/>
      <c r="B112" s="43"/>
      <c r="C112" s="44"/>
      <c r="D112" s="35"/>
    </row>
    <row r="113" spans="1:4" ht="12.75">
      <c r="A113" s="43"/>
      <c r="B113" s="43"/>
      <c r="C113" s="44"/>
      <c r="D113" s="35"/>
    </row>
    <row r="114" spans="1:4" ht="12.75">
      <c r="A114" s="43"/>
      <c r="B114" s="43"/>
      <c r="C114" s="44"/>
      <c r="D114" s="35"/>
    </row>
    <row r="115" spans="1:4" ht="12.75">
      <c r="A115" s="43"/>
      <c r="B115" s="43"/>
      <c r="C115" s="44"/>
      <c r="D115" s="35"/>
    </row>
    <row r="116" spans="1:4" ht="12.75">
      <c r="A116" s="43"/>
      <c r="B116" s="43"/>
      <c r="C116" s="44"/>
      <c r="D116" s="35"/>
    </row>
    <row r="117" spans="1:4" ht="12.75">
      <c r="A117" s="43"/>
      <c r="B117" s="43"/>
      <c r="C117" s="44"/>
      <c r="D117" s="35"/>
    </row>
    <row r="118" spans="1:4" ht="12.75">
      <c r="A118" s="43"/>
      <c r="B118" s="43"/>
      <c r="C118" s="44"/>
      <c r="D118" s="35"/>
    </row>
    <row r="119" spans="1:4" ht="12.75">
      <c r="A119" s="43"/>
      <c r="B119" s="43"/>
      <c r="C119" s="44"/>
      <c r="D119" s="35"/>
    </row>
    <row r="120" spans="1:4" ht="12.75">
      <c r="A120" s="43"/>
      <c r="B120" s="43"/>
      <c r="C120" s="44"/>
      <c r="D120" s="35"/>
    </row>
    <row r="121" spans="1:4" ht="12.75">
      <c r="A121" s="43"/>
      <c r="B121" s="43"/>
      <c r="C121" s="44"/>
      <c r="D121" s="35"/>
    </row>
    <row r="122" spans="1:4" ht="12.75">
      <c r="A122" s="43"/>
      <c r="B122" s="43"/>
      <c r="C122" s="44"/>
      <c r="D122" s="35"/>
    </row>
    <row r="123" spans="1:4" ht="12.75">
      <c r="A123" s="43"/>
      <c r="B123" s="43"/>
      <c r="C123" s="44"/>
      <c r="D123" s="35"/>
    </row>
    <row r="124" spans="1:4" ht="12.75">
      <c r="A124" s="43"/>
      <c r="B124" s="43"/>
      <c r="C124" s="44"/>
      <c r="D124" s="35"/>
    </row>
    <row r="125" spans="1:4" ht="12.75">
      <c r="A125" s="43"/>
      <c r="B125" s="43"/>
      <c r="C125" s="44"/>
      <c r="D125" s="35"/>
    </row>
    <row r="126" spans="1:4" ht="12.75">
      <c r="A126" s="43"/>
      <c r="B126" s="43"/>
      <c r="C126" s="44"/>
      <c r="D126" s="35"/>
    </row>
    <row r="127" spans="1:4" ht="12.75">
      <c r="A127" s="43"/>
      <c r="B127" s="43"/>
      <c r="C127" s="44"/>
      <c r="D127" s="35"/>
    </row>
    <row r="128" spans="1:4" ht="12.75">
      <c r="A128" s="43"/>
      <c r="B128" s="43"/>
      <c r="C128" s="44"/>
      <c r="D128" s="35"/>
    </row>
    <row r="129" spans="1:4" ht="12.75">
      <c r="A129" s="43"/>
      <c r="B129" s="43"/>
      <c r="C129" s="44"/>
      <c r="D129" s="35"/>
    </row>
    <row r="130" spans="1:4" ht="12.75">
      <c r="A130" s="43"/>
      <c r="B130" s="43"/>
      <c r="C130" s="44"/>
      <c r="D130" s="35"/>
    </row>
    <row r="131" spans="1:4" ht="12.75">
      <c r="A131" s="43"/>
      <c r="B131" s="43"/>
      <c r="C131" s="44"/>
      <c r="D131" s="35"/>
    </row>
    <row r="132" spans="1:4" ht="12.75">
      <c r="A132" s="43"/>
      <c r="B132" s="43"/>
      <c r="C132" s="44"/>
      <c r="D132" s="35"/>
    </row>
    <row r="133" spans="1:4" ht="12.75">
      <c r="A133" s="43"/>
      <c r="B133" s="43"/>
      <c r="C133" s="44"/>
      <c r="D133" s="35"/>
    </row>
    <row r="134" spans="1:4" ht="12.75">
      <c r="A134" s="43"/>
      <c r="B134" s="43"/>
      <c r="C134" s="44"/>
      <c r="D134" s="35"/>
    </row>
    <row r="135" spans="1:4" ht="12.75">
      <c r="A135" s="43"/>
      <c r="B135" s="43"/>
      <c r="C135" s="44"/>
      <c r="D135" s="35"/>
    </row>
    <row r="136" spans="1:4" ht="12.75">
      <c r="A136" s="43"/>
      <c r="B136" s="43"/>
      <c r="C136" s="44"/>
      <c r="D136" s="35"/>
    </row>
    <row r="137" spans="1:4" ht="12.75">
      <c r="A137" s="43"/>
      <c r="B137" s="43"/>
      <c r="C137" s="44"/>
      <c r="D137" s="35"/>
    </row>
    <row r="138" spans="1:4" ht="12.75">
      <c r="A138" s="43"/>
      <c r="B138" s="43"/>
      <c r="C138" s="44"/>
      <c r="D138" s="35"/>
    </row>
    <row r="139" spans="1:4" ht="12.75">
      <c r="A139" s="43"/>
      <c r="B139" s="43"/>
      <c r="C139" s="44"/>
      <c r="D139" s="35"/>
    </row>
    <row r="140" spans="1:4" ht="12.75">
      <c r="A140" s="43"/>
      <c r="B140" s="43"/>
      <c r="C140" s="44"/>
      <c r="D140" s="35"/>
    </row>
    <row r="141" spans="1:4" ht="12.75">
      <c r="A141" s="43"/>
      <c r="B141" s="43"/>
      <c r="C141" s="44"/>
      <c r="D141" s="35"/>
    </row>
    <row r="142" spans="1:4" ht="12.75">
      <c r="A142" s="43"/>
      <c r="B142" s="43"/>
      <c r="C142" s="44"/>
      <c r="D142" s="35"/>
    </row>
    <row r="143" spans="1:4" ht="12.75">
      <c r="A143" s="43"/>
      <c r="B143" s="43"/>
      <c r="C143" s="44"/>
      <c r="D143" s="35"/>
    </row>
    <row r="144" spans="1:4" ht="12.75">
      <c r="A144" s="43"/>
      <c r="B144" s="43"/>
      <c r="C144" s="44"/>
      <c r="D144" s="35"/>
    </row>
    <row r="145" spans="1:4" ht="12.75">
      <c r="A145" s="43"/>
      <c r="B145" s="43"/>
      <c r="C145" s="44"/>
      <c r="D145" s="35"/>
    </row>
    <row r="146" spans="1:4" ht="12.75">
      <c r="A146" s="43"/>
      <c r="B146" s="43"/>
      <c r="C146" s="44"/>
      <c r="D146" s="35"/>
    </row>
    <row r="147" spans="1:4" ht="12.75">
      <c r="A147" s="43"/>
      <c r="B147" s="43"/>
      <c r="C147" s="44"/>
      <c r="D147" s="35"/>
    </row>
    <row r="148" spans="1:4" ht="12.75">
      <c r="A148" s="43"/>
      <c r="B148" s="43"/>
      <c r="C148" s="44"/>
      <c r="D148" s="35"/>
    </row>
    <row r="149" spans="1:4" ht="12.75">
      <c r="A149" s="43"/>
      <c r="B149" s="43"/>
      <c r="C149" s="44"/>
      <c r="D149" s="35"/>
    </row>
    <row r="150" spans="1:4" ht="12.75">
      <c r="A150" s="43"/>
      <c r="B150" s="43"/>
      <c r="C150" s="44"/>
      <c r="D150" s="35"/>
    </row>
    <row r="151" spans="1:4" ht="12.75">
      <c r="A151" s="43"/>
      <c r="B151" s="43"/>
      <c r="C151" s="44"/>
      <c r="D151" s="35"/>
    </row>
    <row r="152" spans="1:4" ht="12.75">
      <c r="A152" s="43"/>
      <c r="B152" s="43"/>
      <c r="C152" s="44"/>
      <c r="D152" s="35"/>
    </row>
    <row r="153" spans="1:4" ht="12.75">
      <c r="A153" s="43"/>
      <c r="B153" s="43"/>
      <c r="C153" s="44"/>
      <c r="D153" s="35"/>
    </row>
    <row r="154" spans="1:4" ht="12.75">
      <c r="A154" s="43"/>
      <c r="B154" s="43"/>
      <c r="C154" s="44"/>
      <c r="D154" s="35"/>
    </row>
    <row r="155" spans="1:4" ht="12.75">
      <c r="A155" s="43"/>
      <c r="B155" s="43"/>
      <c r="C155" s="44"/>
      <c r="D155" s="35"/>
    </row>
    <row r="156" spans="1:4" ht="14.25">
      <c r="A156" s="43"/>
      <c r="B156" s="43"/>
      <c r="C156" s="44"/>
      <c r="D156" s="42"/>
    </row>
    <row r="157" spans="1:4" ht="12.75">
      <c r="A157" s="43"/>
      <c r="B157" s="43"/>
      <c r="C157" s="44"/>
      <c r="D157" s="35"/>
    </row>
    <row r="158" spans="1:4" ht="12.75">
      <c r="A158" s="43"/>
      <c r="B158" s="43"/>
      <c r="C158" s="44"/>
      <c r="D158" s="35"/>
    </row>
    <row r="159" spans="1:4" ht="12.75">
      <c r="A159" s="43"/>
      <c r="B159" s="43"/>
      <c r="C159" s="44"/>
      <c r="D159" s="35"/>
    </row>
    <row r="160" spans="1:4" ht="12.75">
      <c r="A160" s="43"/>
      <c r="B160" s="43"/>
      <c r="C160" s="44"/>
      <c r="D160" s="35"/>
    </row>
    <row r="161" spans="1:4" ht="12.75">
      <c r="A161" s="43"/>
      <c r="B161" s="43"/>
      <c r="C161" s="44"/>
      <c r="D161" s="35"/>
    </row>
    <row r="162" spans="1:4" ht="12.75">
      <c r="A162" s="43"/>
      <c r="B162" s="43"/>
      <c r="C162" s="44"/>
      <c r="D162" s="35"/>
    </row>
    <row r="163" spans="1:4" ht="12.75">
      <c r="A163" s="43"/>
      <c r="B163" s="43"/>
      <c r="C163" s="44"/>
      <c r="D163" s="35"/>
    </row>
    <row r="164" spans="1:4" ht="12.75">
      <c r="A164" s="43"/>
      <c r="B164" s="43"/>
      <c r="C164" s="44"/>
      <c r="D164" s="35"/>
    </row>
    <row r="165" spans="1:4" ht="12.75">
      <c r="A165" s="43"/>
      <c r="B165" s="43"/>
      <c r="C165" s="44"/>
      <c r="D165" s="35"/>
    </row>
    <row r="166" spans="1:4" ht="12.75">
      <c r="A166" s="43"/>
      <c r="B166" s="43"/>
      <c r="C166" s="44"/>
      <c r="D166" s="35"/>
    </row>
    <row r="167" spans="1:4" ht="12.75">
      <c r="A167" s="43"/>
      <c r="B167" s="43"/>
      <c r="C167" s="44"/>
      <c r="D167" s="35"/>
    </row>
    <row r="168" spans="1:4" ht="12.75">
      <c r="A168" s="43"/>
      <c r="B168" s="43"/>
      <c r="C168" s="44"/>
      <c r="D168" s="35"/>
    </row>
    <row r="169" spans="1:4" ht="12.75">
      <c r="A169" s="43"/>
      <c r="B169" s="43"/>
      <c r="C169" s="44"/>
      <c r="D169" s="35"/>
    </row>
    <row r="170" spans="1:4" ht="12.75">
      <c r="A170" s="43"/>
      <c r="B170" s="43"/>
      <c r="C170" s="44"/>
      <c r="D170" s="35"/>
    </row>
    <row r="171" spans="1:4" ht="12.75">
      <c r="A171" s="43"/>
      <c r="B171" s="43"/>
      <c r="C171" s="44"/>
      <c r="D171" s="35"/>
    </row>
    <row r="172" spans="1:4" ht="12.75">
      <c r="A172" s="43"/>
      <c r="B172" s="43"/>
      <c r="C172" s="44"/>
      <c r="D172" s="35"/>
    </row>
    <row r="173" spans="1:4" ht="12.75">
      <c r="A173" s="43"/>
      <c r="B173" s="43"/>
      <c r="C173" s="44"/>
      <c r="D173" s="35"/>
    </row>
    <row r="174" spans="1:4" ht="12.75">
      <c r="A174" s="43"/>
      <c r="B174" s="43"/>
      <c r="C174" s="44"/>
      <c r="D174" s="35"/>
    </row>
    <row r="175" spans="1:4" ht="12.75">
      <c r="A175" s="43"/>
      <c r="B175" s="43"/>
      <c r="C175" s="44"/>
      <c r="D175" s="35"/>
    </row>
    <row r="176" spans="1:4" ht="12.75">
      <c r="A176" s="43"/>
      <c r="B176" s="43"/>
      <c r="C176" s="44"/>
      <c r="D176" s="35"/>
    </row>
    <row r="177" spans="1:4" ht="12.75">
      <c r="A177" s="43"/>
      <c r="B177" s="43"/>
      <c r="C177" s="44"/>
      <c r="D177" s="35"/>
    </row>
    <row r="178" spans="1:4" ht="12.75">
      <c r="A178" s="43"/>
      <c r="B178" s="43"/>
      <c r="C178" s="44"/>
      <c r="D178" s="35"/>
    </row>
    <row r="179" spans="1:4" ht="12.75">
      <c r="A179" s="43"/>
      <c r="B179" s="43"/>
      <c r="C179" s="44"/>
      <c r="D179" s="35"/>
    </row>
    <row r="180" spans="1:4" ht="12.75">
      <c r="A180" s="43"/>
      <c r="B180" s="43"/>
      <c r="C180" s="44"/>
      <c r="D180" s="35"/>
    </row>
    <row r="181" spans="1:4" ht="12.75">
      <c r="A181" s="43"/>
      <c r="B181" s="43"/>
      <c r="C181" s="44"/>
      <c r="D181" s="35"/>
    </row>
    <row r="182" spans="1:4" ht="12.75">
      <c r="A182" s="43"/>
      <c r="B182" s="43"/>
      <c r="C182" s="44"/>
      <c r="D182" s="35"/>
    </row>
    <row r="183" spans="1:4" ht="12.75">
      <c r="A183" s="43"/>
      <c r="B183" s="43"/>
      <c r="C183" s="44"/>
      <c r="D183" s="35"/>
    </row>
    <row r="184" spans="1:4" ht="12.75">
      <c r="A184" s="43"/>
      <c r="B184" s="43"/>
      <c r="C184" s="44"/>
      <c r="D184" s="35"/>
    </row>
    <row r="185" spans="1:4" ht="12.75">
      <c r="A185" s="43"/>
      <c r="B185" s="43"/>
      <c r="C185" s="44"/>
      <c r="D185" s="35"/>
    </row>
    <row r="186" spans="1:4" ht="12.75">
      <c r="A186" s="43"/>
      <c r="B186" s="43"/>
      <c r="C186" s="44"/>
      <c r="D186" s="35"/>
    </row>
    <row r="187" spans="1:4" ht="12.75">
      <c r="A187" s="43"/>
      <c r="B187" s="43"/>
      <c r="C187" s="44"/>
      <c r="D187" s="35"/>
    </row>
    <row r="188" spans="1:4" ht="12.75">
      <c r="A188" s="43"/>
      <c r="B188" s="43"/>
      <c r="C188" s="44"/>
      <c r="D188" s="35"/>
    </row>
    <row r="189" spans="1:4" ht="12.75">
      <c r="A189" s="43"/>
      <c r="B189" s="43"/>
      <c r="C189" s="44"/>
      <c r="D189" s="35"/>
    </row>
    <row r="190" spans="1:4" ht="12.75">
      <c r="A190" s="43"/>
      <c r="B190" s="43"/>
      <c r="C190" s="44"/>
      <c r="D190" s="35"/>
    </row>
    <row r="191" spans="1:4" ht="12.75">
      <c r="A191" s="43"/>
      <c r="B191" s="43"/>
      <c r="C191" s="44"/>
      <c r="D191" s="35"/>
    </row>
    <row r="192" spans="1:4" ht="12.75">
      <c r="A192" s="43"/>
      <c r="B192" s="43"/>
      <c r="C192" s="44"/>
      <c r="D192" s="35"/>
    </row>
    <row r="193" spans="1:4" ht="12.75">
      <c r="A193" s="43"/>
      <c r="B193" s="43"/>
      <c r="C193" s="44"/>
      <c r="D193" s="35"/>
    </row>
    <row r="194" spans="1:4" ht="12.75">
      <c r="A194" s="43"/>
      <c r="B194" s="43"/>
      <c r="C194" s="44"/>
      <c r="D194" s="35"/>
    </row>
    <row r="195" spans="1:4" ht="12.75">
      <c r="A195" s="43"/>
      <c r="B195" s="43"/>
      <c r="C195" s="44"/>
      <c r="D195" s="35"/>
    </row>
    <row r="196" spans="1:4" ht="12.75">
      <c r="A196" s="43"/>
      <c r="B196" s="43"/>
      <c r="C196" s="44"/>
      <c r="D196" s="35"/>
    </row>
    <row r="197" spans="1:4" ht="12.75">
      <c r="A197" s="43"/>
      <c r="B197" s="43"/>
      <c r="C197" s="44"/>
      <c r="D197" s="35"/>
    </row>
    <row r="198" spans="1:4" ht="12.75">
      <c r="A198" s="43"/>
      <c r="B198" s="43"/>
      <c r="C198" s="44"/>
      <c r="D198" s="35"/>
    </row>
    <row r="199" spans="1:4" ht="12.75">
      <c r="A199" s="43"/>
      <c r="B199" s="43"/>
      <c r="C199" s="44"/>
      <c r="D199" s="35"/>
    </row>
    <row r="200" spans="1:4" ht="12.75">
      <c r="A200" s="43"/>
      <c r="B200" s="43"/>
      <c r="C200" s="44"/>
      <c r="D200" s="35"/>
    </row>
    <row r="201" spans="1:4" ht="12.75">
      <c r="A201" s="43"/>
      <c r="B201" s="43"/>
      <c r="C201" s="44"/>
      <c r="D201" s="35"/>
    </row>
    <row r="202" spans="1:4" ht="12.75">
      <c r="A202" s="43"/>
      <c r="B202" s="43"/>
      <c r="C202" s="44"/>
      <c r="D202" s="35"/>
    </row>
    <row r="203" spans="1:4" ht="12.75">
      <c r="A203" s="43"/>
      <c r="B203" s="43"/>
      <c r="C203" s="44"/>
      <c r="D203" s="35"/>
    </row>
    <row r="204" spans="1:4" ht="12.75">
      <c r="A204" s="43"/>
      <c r="B204" s="43"/>
      <c r="C204" s="44"/>
      <c r="D204" s="35"/>
    </row>
    <row r="205" spans="1:4" ht="12.75">
      <c r="A205" s="43"/>
      <c r="B205" s="43"/>
      <c r="C205" s="44"/>
      <c r="D205" s="35"/>
    </row>
    <row r="206" spans="1:4" ht="12.75">
      <c r="A206" s="43"/>
      <c r="B206" s="43"/>
      <c r="C206" s="44"/>
      <c r="D206" s="35"/>
    </row>
    <row r="207" spans="1:4" ht="12.75">
      <c r="A207" s="43"/>
      <c r="B207" s="43"/>
      <c r="C207" s="44"/>
      <c r="D207" s="35"/>
    </row>
    <row r="208" spans="1:4" ht="12.75">
      <c r="A208" s="43"/>
      <c r="B208" s="43"/>
      <c r="C208" s="44"/>
      <c r="D208" s="35"/>
    </row>
    <row r="209" spans="1:4" ht="12.75">
      <c r="A209" s="43"/>
      <c r="B209" s="43"/>
      <c r="C209" s="44"/>
      <c r="D209" s="35"/>
    </row>
    <row r="210" spans="1:4" ht="12.75">
      <c r="A210" s="43"/>
      <c r="B210" s="43"/>
      <c r="C210" s="44"/>
      <c r="D210" s="35"/>
    </row>
    <row r="211" spans="1:4" ht="12.75">
      <c r="A211" s="43"/>
      <c r="B211" s="43"/>
      <c r="C211" s="44"/>
      <c r="D211" s="35"/>
    </row>
    <row r="212" spans="1:4" ht="12.75">
      <c r="A212" s="43"/>
      <c r="B212" s="43"/>
      <c r="C212" s="44"/>
      <c r="D212" s="35"/>
    </row>
    <row r="213" spans="1:4" ht="12.75">
      <c r="A213" s="43"/>
      <c r="B213" s="43"/>
      <c r="C213" s="44"/>
      <c r="D213" s="35"/>
    </row>
    <row r="214" spans="1:4" ht="12.75">
      <c r="A214" s="43"/>
      <c r="B214" s="43"/>
      <c r="C214" s="44"/>
      <c r="D214" s="35"/>
    </row>
    <row r="215" spans="1:4" ht="12.75">
      <c r="A215" s="43"/>
      <c r="B215" s="43"/>
      <c r="C215" s="44"/>
      <c r="D215" s="35"/>
    </row>
    <row r="216" spans="1:4" ht="12.75">
      <c r="A216" s="43"/>
      <c r="B216" s="43"/>
      <c r="C216" s="44"/>
      <c r="D216" s="35"/>
    </row>
    <row r="217" spans="1:4" ht="12.75">
      <c r="A217" s="43"/>
      <c r="B217" s="43"/>
      <c r="C217" s="44"/>
      <c r="D217" s="35"/>
    </row>
    <row r="218" spans="1:4" ht="12.75">
      <c r="A218" s="43"/>
      <c r="B218" s="43"/>
      <c r="C218" s="44"/>
      <c r="D218" s="35"/>
    </row>
    <row r="219" spans="1:4" ht="12.75">
      <c r="A219" s="43"/>
      <c r="B219" s="43"/>
      <c r="C219" s="44"/>
      <c r="D219" s="35"/>
    </row>
    <row r="220" spans="1:4" ht="12.75">
      <c r="A220" s="43"/>
      <c r="B220" s="43"/>
      <c r="C220" s="44"/>
      <c r="D220" s="35"/>
    </row>
    <row r="221" spans="1:4" ht="12.75">
      <c r="A221" s="43"/>
      <c r="B221" s="43"/>
      <c r="C221" s="44"/>
      <c r="D221" s="35"/>
    </row>
    <row r="222" spans="1:4" ht="12.75">
      <c r="A222" s="43"/>
      <c r="B222" s="43"/>
      <c r="C222" s="44"/>
      <c r="D222" s="35"/>
    </row>
    <row r="223" spans="1:4" ht="12.75">
      <c r="A223" s="43"/>
      <c r="B223" s="43"/>
      <c r="C223" s="44"/>
      <c r="D223" s="35"/>
    </row>
    <row r="224" spans="1:4" ht="12.75">
      <c r="A224" s="43"/>
      <c r="B224" s="43"/>
      <c r="C224" s="44"/>
      <c r="D224" s="35"/>
    </row>
    <row r="225" spans="1:4" ht="12.75">
      <c r="A225" s="43"/>
      <c r="B225" s="43"/>
      <c r="C225" s="44"/>
      <c r="D225" s="35"/>
    </row>
    <row r="226" spans="1:4" ht="12.75">
      <c r="A226" s="43"/>
      <c r="B226" s="43"/>
      <c r="C226" s="44"/>
      <c r="D226" s="35"/>
    </row>
    <row r="227" spans="1:4" ht="12.75">
      <c r="A227" s="43"/>
      <c r="B227" s="43"/>
      <c r="C227" s="44"/>
      <c r="D227" s="35"/>
    </row>
    <row r="228" spans="1:4" ht="12.75">
      <c r="A228" s="43"/>
      <c r="B228" s="43"/>
      <c r="C228" s="44"/>
      <c r="D228" s="35"/>
    </row>
    <row r="229" spans="1:4" ht="12.75">
      <c r="A229" s="43"/>
      <c r="B229" s="43"/>
      <c r="C229" s="44"/>
      <c r="D229" s="35"/>
    </row>
    <row r="230" spans="1:4" ht="12.75">
      <c r="A230" s="43"/>
      <c r="B230" s="43"/>
      <c r="C230" s="44"/>
      <c r="D230" s="35"/>
    </row>
    <row r="231" spans="1:4" ht="12.75">
      <c r="A231" s="43"/>
      <c r="B231" s="43"/>
      <c r="C231" s="44"/>
      <c r="D231" s="35"/>
    </row>
    <row r="232" spans="1:4" ht="12.75">
      <c r="A232" s="43"/>
      <c r="B232" s="43"/>
      <c r="C232" s="44"/>
      <c r="D232" s="35"/>
    </row>
    <row r="233" spans="1:4" ht="12.75">
      <c r="A233" s="43"/>
      <c r="B233" s="43"/>
      <c r="C233" s="44"/>
      <c r="D233" s="35"/>
    </row>
    <row r="234" spans="1:4" ht="12.75">
      <c r="A234" s="43"/>
      <c r="B234" s="43"/>
      <c r="C234" s="44"/>
      <c r="D234" s="35"/>
    </row>
    <row r="235" spans="1:4" ht="12.75">
      <c r="A235" s="43"/>
      <c r="B235" s="43"/>
      <c r="C235" s="44"/>
      <c r="D235" s="35"/>
    </row>
    <row r="236" spans="1:4" ht="12.75">
      <c r="A236" s="43"/>
      <c r="B236" s="43"/>
      <c r="C236" s="44"/>
      <c r="D236" s="35"/>
    </row>
    <row r="237" spans="1:4" ht="12.75">
      <c r="A237" s="43"/>
      <c r="B237" s="43"/>
      <c r="C237" s="44"/>
      <c r="D237" s="35"/>
    </row>
    <row r="238" spans="1:4" ht="12.75">
      <c r="A238" s="43"/>
      <c r="B238" s="43"/>
      <c r="C238" s="44"/>
      <c r="D238" s="35"/>
    </row>
    <row r="239" spans="1:4" ht="12.75">
      <c r="A239" s="43"/>
      <c r="B239" s="43"/>
      <c r="C239" s="44"/>
      <c r="D239" s="35"/>
    </row>
    <row r="240" spans="1:4" ht="12.75">
      <c r="A240" s="43"/>
      <c r="B240" s="43"/>
      <c r="C240" s="44"/>
      <c r="D240" s="35"/>
    </row>
    <row r="241" spans="1:4" ht="12.75">
      <c r="A241" s="43"/>
      <c r="B241" s="43"/>
      <c r="C241" s="44"/>
      <c r="D241" s="35"/>
    </row>
    <row r="242" spans="1:4" ht="12.75">
      <c r="A242" s="43"/>
      <c r="B242" s="43"/>
      <c r="C242" s="44"/>
      <c r="D242" s="35"/>
    </row>
    <row r="243" spans="1:4" ht="12.75">
      <c r="A243" s="43"/>
      <c r="B243" s="43"/>
      <c r="C243" s="44"/>
      <c r="D243" s="35"/>
    </row>
    <row r="244" spans="1:4" ht="12.75">
      <c r="A244" s="43"/>
      <c r="B244" s="43"/>
      <c r="C244" s="44"/>
      <c r="D244" s="35"/>
    </row>
    <row r="245" spans="1:4" ht="12.75">
      <c r="A245" s="43"/>
      <c r="B245" s="43"/>
      <c r="C245" s="44"/>
      <c r="D245" s="35"/>
    </row>
    <row r="246" spans="1:4" ht="12.75">
      <c r="A246" s="43"/>
      <c r="B246" s="43"/>
      <c r="C246" s="44"/>
      <c r="D246" s="35"/>
    </row>
    <row r="247" spans="1:4" ht="12.75">
      <c r="A247" s="43"/>
      <c r="B247" s="43"/>
      <c r="C247" s="44"/>
      <c r="D247" s="35"/>
    </row>
    <row r="248" spans="1:4" ht="12.75">
      <c r="A248" s="43"/>
      <c r="B248" s="43"/>
      <c r="C248" s="44"/>
      <c r="D248" s="35"/>
    </row>
    <row r="249" spans="1:4" ht="12.75">
      <c r="A249" s="43"/>
      <c r="B249" s="43"/>
      <c r="C249" s="44"/>
      <c r="D249" s="35"/>
    </row>
    <row r="250" spans="1:4" ht="12.75">
      <c r="A250" s="43"/>
      <c r="B250" s="43"/>
      <c r="C250" s="44"/>
      <c r="D250" s="35"/>
    </row>
    <row r="251" spans="1:4" ht="12.75">
      <c r="A251" s="43"/>
      <c r="B251" s="43"/>
      <c r="C251" s="44"/>
      <c r="D251" s="35"/>
    </row>
    <row r="252" spans="1:4" ht="12.75">
      <c r="A252" s="43"/>
      <c r="B252" s="43"/>
      <c r="C252" s="44"/>
      <c r="D252" s="35"/>
    </row>
    <row r="253" spans="1:4" ht="12.75">
      <c r="A253" s="43"/>
      <c r="B253" s="43"/>
      <c r="C253" s="44"/>
      <c r="D253" s="35"/>
    </row>
    <row r="254" spans="1:4" ht="12.75">
      <c r="A254" s="43"/>
      <c r="B254" s="43"/>
      <c r="C254" s="44"/>
      <c r="D254" s="35"/>
    </row>
    <row r="255" spans="1:4" ht="12.75">
      <c r="A255" s="43"/>
      <c r="B255" s="43"/>
      <c r="C255" s="44"/>
      <c r="D255" s="35"/>
    </row>
    <row r="256" spans="1:4" ht="12.75">
      <c r="A256" s="43"/>
      <c r="B256" s="43"/>
      <c r="C256" s="44"/>
      <c r="D256" s="35"/>
    </row>
    <row r="257" spans="1:4" ht="12.75">
      <c r="A257" s="43"/>
      <c r="B257" s="43"/>
      <c r="C257" s="44"/>
      <c r="D257" s="35"/>
    </row>
    <row r="258" spans="1:4" ht="12.75">
      <c r="A258" s="43"/>
      <c r="B258" s="43"/>
      <c r="C258" s="44"/>
      <c r="D258" s="35"/>
    </row>
    <row r="259" spans="1:4" ht="12.75">
      <c r="A259" s="43"/>
      <c r="B259" s="43"/>
      <c r="C259" s="44"/>
      <c r="D259" s="35"/>
    </row>
    <row r="260" spans="1:4" ht="12.75">
      <c r="A260" s="43"/>
      <c r="B260" s="43"/>
      <c r="C260" s="44"/>
      <c r="D260" s="35"/>
    </row>
    <row r="261" spans="1:4" ht="12.75">
      <c r="A261" s="43"/>
      <c r="B261" s="43"/>
      <c r="C261" s="44"/>
      <c r="D261" s="35"/>
    </row>
    <row r="262" spans="1:4" ht="12.75">
      <c r="A262" s="43"/>
      <c r="B262" s="43"/>
      <c r="C262" s="44"/>
      <c r="D262" s="35"/>
    </row>
    <row r="263" spans="1:4" ht="12.75">
      <c r="A263" s="43"/>
      <c r="B263" s="43"/>
      <c r="C263" s="44"/>
      <c r="D263" s="35"/>
    </row>
    <row r="264" spans="1:4" ht="12.75">
      <c r="A264" s="43"/>
      <c r="B264" s="43"/>
      <c r="C264" s="44"/>
      <c r="D264" s="35"/>
    </row>
    <row r="265" spans="1:4" ht="12.75">
      <c r="A265" s="43"/>
      <c r="B265" s="43"/>
      <c r="C265" s="44"/>
      <c r="D265" s="35"/>
    </row>
    <row r="266" spans="1:4" ht="12.75">
      <c r="A266" s="43"/>
      <c r="B266" s="43"/>
      <c r="C266" s="44"/>
      <c r="D266" s="35"/>
    </row>
    <row r="267" spans="1:4" ht="12.75">
      <c r="A267" s="43"/>
      <c r="B267" s="43"/>
      <c r="C267" s="44"/>
      <c r="D267" s="35"/>
    </row>
    <row r="268" spans="1:4" ht="12.75">
      <c r="A268" s="43"/>
      <c r="B268" s="43"/>
      <c r="C268" s="44"/>
      <c r="D268" s="35"/>
    </row>
    <row r="269" spans="1:4" ht="12.75">
      <c r="A269" s="43"/>
      <c r="B269" s="43"/>
      <c r="C269" s="44"/>
      <c r="D269" s="35"/>
    </row>
    <row r="270" spans="1:4" ht="12.75">
      <c r="A270" s="43"/>
      <c r="B270" s="43"/>
      <c r="C270" s="44"/>
      <c r="D270" s="35"/>
    </row>
    <row r="271" spans="1:4" ht="12.75">
      <c r="A271" s="43"/>
      <c r="B271" s="43"/>
      <c r="C271" s="44"/>
      <c r="D271" s="35"/>
    </row>
    <row r="272" spans="1:4" ht="12.75">
      <c r="A272" s="43"/>
      <c r="B272" s="43"/>
      <c r="C272" s="44"/>
      <c r="D272" s="35"/>
    </row>
    <row r="273" spans="1:4" ht="12.75">
      <c r="A273" s="43"/>
      <c r="B273" s="43"/>
      <c r="C273" s="44"/>
      <c r="D273" s="35"/>
    </row>
    <row r="274" spans="1:4" ht="12.75">
      <c r="A274" s="43"/>
      <c r="B274" s="43"/>
      <c r="C274" s="44"/>
      <c r="D274" s="35"/>
    </row>
    <row r="275" spans="1:4" ht="12.75">
      <c r="A275" s="43"/>
      <c r="B275" s="43"/>
      <c r="C275" s="44"/>
      <c r="D275" s="35"/>
    </row>
    <row r="276" spans="1:4" ht="12.75">
      <c r="A276" s="43"/>
      <c r="B276" s="43"/>
      <c r="C276" s="44"/>
      <c r="D276" s="35"/>
    </row>
    <row r="277" spans="1:3" ht="12.75">
      <c r="A277" s="41"/>
      <c r="B277" s="41"/>
      <c r="C277" s="19"/>
    </row>
  </sheetData>
  <sheetProtection/>
  <mergeCells count="8">
    <mergeCell ref="A1:I1"/>
    <mergeCell ref="A6:I6"/>
    <mergeCell ref="C8:I8"/>
    <mergeCell ref="A42:C42"/>
    <mergeCell ref="F42:I42"/>
    <mergeCell ref="A10:A11"/>
    <mergeCell ref="B10:B11"/>
    <mergeCell ref="D10:I10"/>
  </mergeCells>
  <conditionalFormatting sqref="D40:I40">
    <cfRule type="cellIs" priority="1" dxfId="0" operator="greaterThan" stopIfTrue="1">
      <formula>C40+D27+#REF!+D27-D28</formula>
    </cfRule>
  </conditionalFormatting>
  <dataValidations count="10">
    <dataValidation allowBlank="1" showInputMessage="1" showErrorMessage="1" promptTitle="Sexto mês seguinte" prompt="Sexto mês seguinte àquele em que o requerimento de habilitação foi protocolizado." sqref="I11"/>
    <dataValidation allowBlank="1" showInputMessage="1" showErrorMessage="1" promptTitle="Quinto mês seguinte" prompt="Quinto mês seguinte àquele em que o requerimento de habilitação foi protocolizado." sqref="H11"/>
    <dataValidation allowBlank="1" showInputMessage="1" showErrorMessage="1" promptTitle="Quarto mês seguinte" prompt="Quiarto mês seguinte àquele em que o requerimento de habilitação foi protocolizado." sqref="G11"/>
    <dataValidation allowBlank="1" showInputMessage="1" showErrorMessage="1" promptTitle="Terceiro mês seguinte" prompt="Terceiro mês seguinte àquele em que o requerimento de habilitação foi protocolizado." sqref="F11"/>
    <dataValidation allowBlank="1" showInputMessage="1" showErrorMessage="1" promptTitle="Segundo mês seguinte" prompt="Segundo mês seguinte àquele em que o requerimento de habilitação foi protocolizado." sqref="E11"/>
    <dataValidation allowBlank="1" showInputMessage="1" showErrorMessage="1" promptTitle="Mês seguinte" prompt="Mês seguinte àquele em que o requerimento de habilitação foi protocolizado." sqref="D11"/>
    <dataValidation allowBlank="1" showInputMessage="1" showErrorMessage="1" promptTitle="Mês atual" prompt="Mês em que o requerimento de habilitação foi protocolizado." sqref="C11"/>
    <dataValidation type="decimal" operator="greaterThanOrEqual" allowBlank="1" showInputMessage="1" showErrorMessage="1" errorTitle="Erro de preenchimento!" error="Esta célula só aceita valor numérico igual ou supperior a zero." sqref="C12:I39">
      <formula1>0</formula1>
    </dataValidation>
    <dataValidation allowBlank="1" showErrorMessage="1" promptTitle="Informações dos próximos meses" prompt="As informações referem-se aos seis meses seguintes àquele em que o requerimento de habilitação for protocolizado." sqref="A10:B10 A12:B40 C10:I11"/>
    <dataValidation type="decimal" operator="greaterThanOrEqual" allowBlank="1" showErrorMessage="1" errorTitle="Erro de Preenchimento!" error="Este campo só aceita valor numérico maior ou igual a zero." sqref="C40:I40">
      <formula1>0</formula1>
    </dataValidation>
  </dataValidations>
  <printOptions gridLines="1"/>
  <pageMargins left="0.78740157480315" right="0.47244094488189003" top="0.984251968503937" bottom="0.984251968503937" header="0.511811023622047" footer="0.511811023622047"/>
  <pageSetup blackAndWhite="1" horizontalDpi="300" verticalDpi="300" orientation="portrait" scale="95" r:id="rId5"/>
  <headerFooter alignWithMargins="0">
    <oddFooter>&amp;CPágina &amp;P de &amp;N</oddFooter>
  </headerFooter>
  <legacyDrawing r:id="rId4"/>
  <oleObjects>
    <oleObject progId="CorelDraw.Gráficos.7" shapeId="688585" r:id="rId1"/>
    <oleObject progId="CorelDraw.Gráficos.7" shapeId="729211" r:id="rId2"/>
    <oleObject progId="CorelDraw.Gráficos.7" shapeId="760763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Receita Federal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da In de Habilitação</dc:title>
  <dc:subject/>
  <dc:creator>Wagner Castro</dc:creator>
  <cp:keywords/>
  <dc:description/>
  <cp:lastModifiedBy>Hélia Maria Fróes Santos de Castro</cp:lastModifiedBy>
  <cp:lastPrinted>2008-08-07T13:18:30Z</cp:lastPrinted>
  <dcterms:created xsi:type="dcterms:W3CDTF">2003-05-03T01:38:14Z</dcterms:created>
  <dcterms:modified xsi:type="dcterms:W3CDTF">2008-08-07T19:20:57Z</dcterms:modified>
  <cp:category/>
  <cp:version/>
  <cp:contentType/>
  <cp:contentStatus/>
</cp:coreProperties>
</file>